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tabRatio="887" activeTab="0"/>
  </bookViews>
  <sheets>
    <sheet name="결산개요" sheetId="1" r:id="rId1"/>
    <sheet name="정부보조금명세서" sheetId="2" state="hidden" r:id="rId2"/>
    <sheet name="기타수입명세서" sheetId="3" state="hidden" r:id="rId3"/>
    <sheet name="인건비명세서" sheetId="4" state="hidden" r:id="rId4"/>
    <sheet name="운영비" sheetId="5" state="hidden" r:id="rId5"/>
    <sheet name="재산조성명세서" sheetId="6" state="hidden" r:id="rId6"/>
    <sheet name="사업비명세서" sheetId="7" state="hidden" r:id="rId7"/>
    <sheet name="기타비용명세서" sheetId="8" state="hidden" r:id="rId8"/>
    <sheet name="퇴직금" sheetId="9" state="hidden" r:id="rId9"/>
    <sheet name="퇴직금적립추계액" sheetId="10" state="hidden" r:id="rId10"/>
    <sheet name="감사보고서" sheetId="11" state="hidden" r:id="rId11"/>
    <sheet name="세입정산" sheetId="12" state="hidden" r:id="rId12"/>
    <sheet name="세출정산" sheetId="13" state="hidden" r:id="rId13"/>
  </sheets>
  <definedNames>
    <definedName name="_xlnm.Print_Area" localSheetId="8">'퇴직금'!$A$1:$G$8</definedName>
    <definedName name="_xlnm.Print_Area" localSheetId="9">'퇴직금적립추계액'!$A$1:$L$38</definedName>
    <definedName name="_xlnm.Print_Titles" localSheetId="11">'세입정산'!$4:$4</definedName>
    <definedName name="_xlnm.Print_Titles" localSheetId="12">'세출정산'!$4:$4</definedName>
  </definedNames>
  <calcPr fullCalcOnLoad="1"/>
</workbook>
</file>

<file path=xl/sharedStrings.xml><?xml version="1.0" encoding="utf-8"?>
<sst xmlns="http://schemas.openxmlformats.org/spreadsheetml/2006/main" count="713" uniqueCount="337">
  <si>
    <t>내역</t>
  </si>
  <si>
    <t>금액</t>
  </si>
  <si>
    <t>산출내역</t>
  </si>
  <si>
    <t>비고</t>
  </si>
  <si>
    <t xml:space="preserve">12월 31일로 종결되는 회계연도의 업무집행 내용과 시설회계에 속하는 </t>
  </si>
  <si>
    <t xml:space="preserve">수입과 지출에 관한 제반 증빙서류와 장부를 일반적인 감사기준에 따라 </t>
  </si>
  <si>
    <t xml:space="preserve"> 업무집행내용과 결산서의 각 항은 정확하였으며, 그 회계처리는 </t>
  </si>
  <si>
    <t>적정하였습니다.</t>
  </si>
  <si>
    <t>감사보고서</t>
  </si>
  <si>
    <t xml:space="preserve"> 본인 등의 사회복지법인 재무회계규칙 제20조 1항의 규정에 의하여 </t>
  </si>
  <si>
    <t>(기타) 비 용 명 세 서</t>
  </si>
  <si>
    <t>구분</t>
  </si>
  <si>
    <t>합 계</t>
  </si>
  <si>
    <t>급여</t>
  </si>
  <si>
    <t>기본급여</t>
  </si>
  <si>
    <t>상여금</t>
  </si>
  <si>
    <t>기말수당</t>
  </si>
  <si>
    <t>정근수당</t>
  </si>
  <si>
    <t>제수당</t>
  </si>
  <si>
    <t>교통비</t>
  </si>
  <si>
    <t>급식비</t>
  </si>
  <si>
    <t>가계보조</t>
  </si>
  <si>
    <t>직무수당</t>
  </si>
  <si>
    <t>효도휴가비</t>
  </si>
  <si>
    <t>퇴직적립금</t>
  </si>
  <si>
    <t>기타후생비</t>
  </si>
  <si>
    <t>건강보험료</t>
  </si>
  <si>
    <t>국민연금</t>
  </si>
  <si>
    <t>산재보험</t>
  </si>
  <si>
    <t>고용보험</t>
  </si>
  <si>
    <t>수용비및수수료</t>
  </si>
  <si>
    <t>공공요금</t>
  </si>
  <si>
    <t>제세공과금</t>
  </si>
  <si>
    <t>예금이자수입</t>
  </si>
  <si>
    <t>(단위:원)</t>
  </si>
  <si>
    <t>월  일</t>
  </si>
  <si>
    <t>수       입</t>
  </si>
  <si>
    <t>지       출</t>
  </si>
  <si>
    <t>잔   액</t>
  </si>
  <si>
    <t>예금이자</t>
  </si>
  <si>
    <t>01월01일</t>
  </si>
  <si>
    <t>전년도이월금</t>
  </si>
  <si>
    <t>계</t>
  </si>
  <si>
    <t>-</t>
  </si>
  <si>
    <t>사회복지법인다산복지재단</t>
  </si>
  <si>
    <t xml:space="preserve">                                             </t>
  </si>
  <si>
    <t>감사를 실시하였습니다.</t>
  </si>
  <si>
    <t>적   요</t>
  </si>
  <si>
    <t>수수료</t>
  </si>
  <si>
    <t xml:space="preserve">          (단위 : 천원)</t>
  </si>
  <si>
    <t>세                    입</t>
  </si>
  <si>
    <t>세                    출</t>
  </si>
  <si>
    <t>관</t>
  </si>
  <si>
    <t>항</t>
  </si>
  <si>
    <t>목</t>
  </si>
  <si>
    <t>증감(B)-(A)</t>
  </si>
  <si>
    <t>액수</t>
  </si>
  <si>
    <t>비율(%)</t>
  </si>
  <si>
    <t>세입총계</t>
  </si>
  <si>
    <t>세출총계</t>
  </si>
  <si>
    <t>보조금수입</t>
  </si>
  <si>
    <t>사  무  비</t>
  </si>
  <si>
    <t>인 건 비</t>
  </si>
  <si>
    <t>경상보조금</t>
  </si>
  <si>
    <t>급      여</t>
  </si>
  <si>
    <t>기타보조금</t>
  </si>
  <si>
    <t>상 여 금</t>
  </si>
  <si>
    <t>제 수 당</t>
  </si>
  <si>
    <t>기부금수입</t>
  </si>
  <si>
    <t>퇴직 및 적립금</t>
  </si>
  <si>
    <t>전    입   금</t>
  </si>
  <si>
    <t>전  입  금</t>
  </si>
  <si>
    <t>운 영 비</t>
  </si>
  <si>
    <t>법인전입금</t>
  </si>
  <si>
    <t>과 년 도 수 입</t>
  </si>
  <si>
    <t>수 용 비</t>
  </si>
  <si>
    <t>과년도수입</t>
  </si>
  <si>
    <t>이   월   금</t>
  </si>
  <si>
    <t>이  월  금</t>
  </si>
  <si>
    <t>사  업  비</t>
  </si>
  <si>
    <t>이 월 금</t>
  </si>
  <si>
    <t>사 업 비</t>
  </si>
  <si>
    <t>잡   수   입</t>
  </si>
  <si>
    <t>잡  수  입</t>
  </si>
  <si>
    <t>잡 수 입</t>
  </si>
  <si>
    <t>상   환   금</t>
  </si>
  <si>
    <t>컴퓨터활용지원사업</t>
  </si>
  <si>
    <t>상  환  금</t>
  </si>
  <si>
    <t>점자도서관육성지원사업</t>
  </si>
  <si>
    <t>상 환 금</t>
  </si>
  <si>
    <t>정부보조금명세서</t>
  </si>
  <si>
    <t>수령일</t>
  </si>
  <si>
    <t>보조구분</t>
  </si>
  <si>
    <t>보조내역</t>
  </si>
  <si>
    <t>보조기관</t>
  </si>
  <si>
    <t>산출기초</t>
  </si>
  <si>
    <t>구비</t>
  </si>
  <si>
    <t>송파구청</t>
  </si>
  <si>
    <t>기타수입명세서</t>
  </si>
  <si>
    <t>이월금</t>
  </si>
  <si>
    <t>잡수입</t>
  </si>
  <si>
    <t>인 건 비 명 세 서</t>
  </si>
  <si>
    <t>종사자수당</t>
  </si>
  <si>
    <t>가계안정지원</t>
  </si>
  <si>
    <t>운 영 비 명 세 서</t>
  </si>
  <si>
    <t xml:space="preserve"> 사무용품 및 수수료</t>
  </si>
  <si>
    <t xml:space="preserve"> 전기,전화,상하수도요금</t>
  </si>
  <si>
    <t>재 산 조 성 비 명 세 서</t>
  </si>
  <si>
    <t>사 업 비 명 세 서</t>
  </si>
  <si>
    <t>사업비</t>
  </si>
  <si>
    <t>전자도서제작및보급</t>
  </si>
  <si>
    <t>인터넷통신관리사업</t>
  </si>
  <si>
    <t>자원봉사자관리사업</t>
  </si>
  <si>
    <t>직원교육 및 연수</t>
  </si>
  <si>
    <t>송금수수료</t>
  </si>
  <si>
    <t>합계</t>
  </si>
  <si>
    <t>○ 총 괄</t>
  </si>
  <si>
    <t>과 목</t>
  </si>
  <si>
    <t>전년도       이월금</t>
  </si>
  <si>
    <t>당해연도 증가액</t>
  </si>
  <si>
    <t>수입계</t>
  </si>
  <si>
    <t>당해년도        감소액</t>
  </si>
  <si>
    <t>현재잔액</t>
  </si>
  <si>
    <t>적립금</t>
  </si>
  <si>
    <t>이자</t>
  </si>
  <si>
    <t>계</t>
  </si>
  <si>
    <t>퇴직자 성명</t>
  </si>
  <si>
    <t>퇴직금액</t>
  </si>
  <si>
    <t>실지급액</t>
  </si>
  <si>
    <t>-</t>
  </si>
  <si>
    <t>성명                  구분</t>
  </si>
  <si>
    <t>당해연도 적립금</t>
  </si>
  <si>
    <t>성명            구분</t>
  </si>
  <si>
    <t>성명   구분</t>
  </si>
  <si>
    <t>퇴직금추계액</t>
  </si>
  <si>
    <t>퇴직연금 전환금</t>
  </si>
  <si>
    <t>실지급추계액(예상)</t>
  </si>
  <si>
    <t>현재적립금</t>
  </si>
  <si>
    <t xml:space="preserve"> 퇴직금 추계액 및 퇴직적립금 명세서(퇴직연금제시행)</t>
  </si>
  <si>
    <t>퇴직연금              (교보증권)</t>
  </si>
  <si>
    <t>시설비</t>
  </si>
  <si>
    <t>자산취득비</t>
  </si>
  <si>
    <t>시설장비유지비</t>
  </si>
  <si>
    <t>도서제작,묵자도서구입,인터넷전용회선,전자도서서버업그레이,전자도서서버보완,묵자도서스캔,잉크카트리지구입</t>
  </si>
  <si>
    <t>나호원</t>
  </si>
  <si>
    <t>육성지원사업이자수입</t>
  </si>
  <si>
    <t>재산조성비</t>
  </si>
  <si>
    <t>시설장비유지비</t>
  </si>
  <si>
    <t>운영비</t>
  </si>
  <si>
    <t>전자도서제작및보급</t>
  </si>
  <si>
    <t>인터넷통신관리사업</t>
  </si>
  <si>
    <t>자원봉사자관리사업</t>
  </si>
  <si>
    <t>컴퓨터활용지원사업</t>
  </si>
  <si>
    <t>직원교육 및 연수</t>
  </si>
  <si>
    <t>점자도서관육성지원사업</t>
  </si>
  <si>
    <t>예 비 비</t>
  </si>
  <si>
    <t>(단위 : 원)</t>
  </si>
  <si>
    <t>관</t>
  </si>
  <si>
    <t>항</t>
  </si>
  <si>
    <t>목/세목</t>
  </si>
  <si>
    <t>구  분</t>
  </si>
  <si>
    <t>합  계</t>
  </si>
  <si>
    <t>국  비</t>
  </si>
  <si>
    <t>시도비</t>
  </si>
  <si>
    <t>시군구비</t>
  </si>
  <si>
    <t>자담 후원</t>
  </si>
  <si>
    <t>보조금수입</t>
  </si>
  <si>
    <t>경상보조금수입</t>
  </si>
  <si>
    <t>경상보조금</t>
  </si>
  <si>
    <t>예  산</t>
  </si>
  <si>
    <t>월  계</t>
  </si>
  <si>
    <t>누  계</t>
  </si>
  <si>
    <t>(합    계)</t>
  </si>
  <si>
    <t>기타보조수입</t>
  </si>
  <si>
    <t>기타보조금</t>
  </si>
  <si>
    <t>합    계</t>
  </si>
  <si>
    <t>이월금</t>
  </si>
  <si>
    <t>전년도이월금</t>
  </si>
  <si>
    <t>잡수입</t>
  </si>
  <si>
    <t>육성지원사업이자수입</t>
  </si>
  <si>
    <t>총    계</t>
  </si>
  <si>
    <t>합계</t>
  </si>
  <si>
    <t>보조금</t>
  </si>
  <si>
    <t>자담</t>
  </si>
  <si>
    <t>후원</t>
  </si>
  <si>
    <t>목</t>
  </si>
  <si>
    <t>(단위 : 원)</t>
  </si>
  <si>
    <t>세  목</t>
  </si>
  <si>
    <t>기본급여</t>
  </si>
  <si>
    <t>상여금</t>
  </si>
  <si>
    <t>기말수당</t>
  </si>
  <si>
    <t>정근수당</t>
  </si>
  <si>
    <t>교통비</t>
  </si>
  <si>
    <t>급식비</t>
  </si>
  <si>
    <t>가계보조수당</t>
  </si>
  <si>
    <t>종사자수당</t>
  </si>
  <si>
    <t>직무수당</t>
  </si>
  <si>
    <t>효도휴가비</t>
  </si>
  <si>
    <t>퇴직적립금</t>
  </si>
  <si>
    <t>사회보험</t>
  </si>
  <si>
    <t>국민건강보험</t>
  </si>
  <si>
    <t>국민연금보험</t>
  </si>
  <si>
    <t>고용보험</t>
  </si>
  <si>
    <t>산재보험</t>
  </si>
  <si>
    <t>수용비및수수료</t>
  </si>
  <si>
    <t>공공요금</t>
  </si>
  <si>
    <t>제세공과금</t>
  </si>
  <si>
    <t>재산조성비</t>
  </si>
  <si>
    <t>시설비</t>
  </si>
  <si>
    <t>자산취득비</t>
  </si>
  <si>
    <t>시설장비유지비</t>
  </si>
  <si>
    <t>인터넷통신망관리사업</t>
  </si>
  <si>
    <t>직원교육및연수</t>
  </si>
  <si>
    <t>묵자도서구입</t>
  </si>
  <si>
    <t>인터넷전용회선</t>
  </si>
  <si>
    <t>잉크카트리지(검정)</t>
  </si>
  <si>
    <t>잉크카트리지(칼라)</t>
  </si>
  <si>
    <t>예비비</t>
  </si>
  <si>
    <t>사무비</t>
  </si>
  <si>
    <t>인건비</t>
  </si>
  <si>
    <t>사무비</t>
  </si>
  <si>
    <t>인건비</t>
  </si>
  <si>
    <t>운영비</t>
  </si>
  <si>
    <t>사업비</t>
  </si>
  <si>
    <t>육성지원 사업비</t>
  </si>
  <si>
    <t>예비비</t>
  </si>
  <si>
    <t>예비비</t>
  </si>
  <si>
    <t>(합    계)</t>
  </si>
  <si>
    <t xml:space="preserve"> 도서관협회비 및 신원보증보험증권가입</t>
  </si>
  <si>
    <t>사회보험료</t>
  </si>
  <si>
    <t>부채상환금</t>
  </si>
  <si>
    <t>이자반환금</t>
  </si>
  <si>
    <t>전입금</t>
  </si>
  <si>
    <t>장경국</t>
  </si>
  <si>
    <t>감사     이   충   근   (인)</t>
  </si>
  <si>
    <t>합   계</t>
  </si>
  <si>
    <t>기 관 명 : 송파시각장애인정보문화센터</t>
  </si>
  <si>
    <t>전자도서서버유지보수</t>
  </si>
  <si>
    <t>반환금
(구비,시비)</t>
  </si>
  <si>
    <t>합    계</t>
  </si>
  <si>
    <t>사 업 명 : 송파시각장애인정보문화센터</t>
  </si>
  <si>
    <t>사업비</t>
  </si>
  <si>
    <t>1월 경상보조금</t>
  </si>
  <si>
    <t>구비</t>
  </si>
  <si>
    <t>송파구청</t>
  </si>
  <si>
    <t>6월 경상보조금</t>
  </si>
  <si>
    <t>7월 경상보조금</t>
  </si>
  <si>
    <t>가족수당</t>
  </si>
  <si>
    <t>반환금</t>
  </si>
  <si>
    <t>이자반환</t>
  </si>
  <si>
    <t>예금이자 반환금</t>
  </si>
  <si>
    <t>결산이자</t>
  </si>
  <si>
    <t>국민연금 전환금</t>
  </si>
  <si>
    <t>나호원</t>
  </si>
  <si>
    <t>장경국</t>
  </si>
  <si>
    <t>가족수당</t>
  </si>
  <si>
    <t>일반인터넷이용료</t>
  </si>
  <si>
    <t>사업비</t>
  </si>
  <si>
    <t>육성지원 사업비</t>
  </si>
  <si>
    <t>2012년 송파시각장애인정보문화센터 세입*세출 결산개요</t>
  </si>
  <si>
    <t>12년예산</t>
  </si>
  <si>
    <t>12년 결산</t>
  </si>
  <si>
    <t>홍보사업비</t>
  </si>
  <si>
    <t>01월19일</t>
  </si>
  <si>
    <t>02월17일</t>
  </si>
  <si>
    <t>2월 경상보조금</t>
  </si>
  <si>
    <t>03월22일</t>
  </si>
  <si>
    <t>3월 경상보조금</t>
  </si>
  <si>
    <t>04월23일</t>
  </si>
  <si>
    <t>4월 경상보조금</t>
  </si>
  <si>
    <t>05월24일</t>
  </si>
  <si>
    <t>5월 경상보조금</t>
  </si>
  <si>
    <t>06월20일</t>
  </si>
  <si>
    <t>07월23일</t>
  </si>
  <si>
    <t>08월23일</t>
  </si>
  <si>
    <t>8월 경상보조금</t>
  </si>
  <si>
    <t>09월24일</t>
  </si>
  <si>
    <t>9월 경상보조금</t>
  </si>
  <si>
    <t>10월24일</t>
  </si>
  <si>
    <t>10월 경상보조금</t>
  </si>
  <si>
    <t>11월23일</t>
  </si>
  <si>
    <t>11월 경상보조금</t>
  </si>
  <si>
    <t>12월14일</t>
  </si>
  <si>
    <t>12월 경상보조금</t>
  </si>
  <si>
    <t>국비</t>
  </si>
  <si>
    <t>1월-5월 육성지원비</t>
  </si>
  <si>
    <t>서울시</t>
  </si>
  <si>
    <t>6월 육성지원비</t>
  </si>
  <si>
    <t>07월23일</t>
  </si>
  <si>
    <t>7월 육성지원비</t>
  </si>
  <si>
    <t>8월 육성지원비</t>
  </si>
  <si>
    <t>9월 육성지원비</t>
  </si>
  <si>
    <t>10월 육성지원비</t>
  </si>
  <si>
    <t>11월 육성지원비</t>
  </si>
  <si>
    <t>12월 육성지원비</t>
  </si>
  <si>
    <t>08월23일</t>
  </si>
  <si>
    <t>09월24일</t>
  </si>
  <si>
    <t>10월24일</t>
  </si>
  <si>
    <t>11월23일</t>
  </si>
  <si>
    <t>12월14일</t>
  </si>
  <si>
    <t>총 계</t>
  </si>
  <si>
    <t>자격수당</t>
  </si>
  <si>
    <t>시설비</t>
  </si>
  <si>
    <t>시설관리용품</t>
  </si>
  <si>
    <t>홍보사업비</t>
  </si>
  <si>
    <t>육성지원비 합계</t>
  </si>
  <si>
    <t>경상보조금 합계</t>
  </si>
  <si>
    <t>2012년 송파시각장애인정보문화센터 퇴직금내역서</t>
  </si>
  <si>
    <t>06월16일</t>
  </si>
  <si>
    <t>결산이자</t>
  </si>
  <si>
    <t>12월22일</t>
  </si>
  <si>
    <t>(2012. 12. 31 현재)</t>
  </si>
  <si>
    <t>○ 2012년도 퇴직적립금 지급내역</t>
  </si>
  <si>
    <t>○ 2012년도 개인별 적립내역</t>
  </si>
  <si>
    <t>○ 2012년도 퇴직연금환급(1년미만퇴사자입금분)</t>
  </si>
  <si>
    <t>○ 2012. 12. 31 현재 퇴직금</t>
  </si>
  <si>
    <t>사회복지법인 다산복지재단 송파시각장애인정보문화센터의 2012년 1월 1일부터</t>
  </si>
  <si>
    <t>감사     정   현   우   (인)</t>
  </si>
  <si>
    <t>2012년 세 입 정 산 서</t>
  </si>
  <si>
    <t>2012년 세 출 정 산 서</t>
  </si>
  <si>
    <t>자격수당</t>
  </si>
  <si>
    <t>홍보사업비</t>
  </si>
  <si>
    <t>난방비</t>
  </si>
  <si>
    <t>우편요금</t>
  </si>
  <si>
    <t>자원봉사책자</t>
  </si>
  <si>
    <t>복사기임대료</t>
  </si>
  <si>
    <t>복사용지</t>
  </si>
  <si>
    <t>화장지</t>
  </si>
  <si>
    <t>스티커점자용지</t>
  </si>
  <si>
    <t>다과류</t>
  </si>
  <si>
    <t>전화요금</t>
  </si>
  <si>
    <t>사업비</t>
  </si>
  <si>
    <t>예 비 비(차기이월금)</t>
  </si>
  <si>
    <t>차기이월금</t>
  </si>
  <si>
    <t>이월금</t>
  </si>
  <si>
    <t>예비비(차기이월금)</t>
  </si>
  <si>
    <t>2013년  01월  22일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</si>
</sst>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m&quot;월&quot;\ dd&quot;일&quot;"/>
    <numFmt numFmtId="183" formatCode="mmm\-yyyy"/>
    <numFmt numFmtId="184" formatCode="#,##0_);[Red]\(#,##0\)"/>
    <numFmt numFmtId="185" formatCode="#,###,"/>
    <numFmt numFmtId="186" formatCode="0.0%"/>
    <numFmt numFmtId="187" formatCode="_-* #,##0.0_-;\-* #,##0.0_-;_-* &quot;-&quot;_-;_-@_-"/>
    <numFmt numFmtId="188" formatCode="#,##0_ "/>
    <numFmt numFmtId="189" formatCode="0.0_ "/>
    <numFmt numFmtId="190" formatCode="_-* #,##0.0_-;\-* #,##0.0_-;_-* &quot;-&quot;?_-;_-@_-"/>
    <numFmt numFmtId="191" formatCode="m&quot;월&quot;\ d&quot;일&quot;"/>
    <numFmt numFmtId="192" formatCode="0_ "/>
    <numFmt numFmtId="193" formatCode="&quot;₩&quot;#,##0"/>
    <numFmt numFmtId="194" formatCode="\-\ \ \ \ \3\5\%"/>
    <numFmt numFmtId="195" formatCode="\ \ \ \3\5\%"/>
    <numFmt numFmtId="196" formatCode="#,###"/>
    <numFmt numFmtId="197" formatCode="###,"/>
    <numFmt numFmtId="198" formatCode="000,"/>
    <numFmt numFmtId="199" formatCode="#,"/>
    <numFmt numFmtId="200" formatCode="##.###,"/>
    <numFmt numFmtId="201" formatCode="##,###,"/>
    <numFmt numFmtId="202" formatCode="&quot;▲&quot;\ \ 0%"/>
    <numFmt numFmtId="203" formatCode="&quot;▲&quot;\ 0%"/>
    <numFmt numFmtId="204" formatCode="[$-412]yyyy&quot;년&quot;\ m&quot;월&quot;\ d&quot;일&quot;\ dddd"/>
    <numFmt numFmtId="205" formatCode="[$-412]AM/PM\ h:mm:ss"/>
    <numFmt numFmtId="206" formatCode="0_);[Red]\(0\)"/>
    <numFmt numFmtId="207" formatCode="mmm/yyyy"/>
    <numFmt numFmtId="208" formatCode="&quot;₩&quot;#,##0_);[Red]\(&quot;₩&quot;#,##0\)"/>
  </numFmts>
  <fonts count="5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4"/>
      <name val="궁서체"/>
      <family val="1"/>
    </font>
    <font>
      <sz val="14"/>
      <name val="궁서체"/>
      <family val="1"/>
    </font>
    <font>
      <b/>
      <sz val="12"/>
      <name val="궁서체"/>
      <family val="1"/>
    </font>
    <font>
      <sz val="12"/>
      <name val="궁서체"/>
      <family val="1"/>
    </font>
    <font>
      <b/>
      <sz val="22"/>
      <name val="궁서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"/>
      <family val="3"/>
    </font>
    <font>
      <sz val="9"/>
      <name val="돋움"/>
      <family val="3"/>
    </font>
    <font>
      <b/>
      <sz val="12"/>
      <name val="HY동녘B"/>
      <family val="1"/>
    </font>
    <font>
      <sz val="11"/>
      <name val="HY동녘B"/>
      <family val="1"/>
    </font>
    <font>
      <sz val="10"/>
      <name val="HY동녘B"/>
      <family val="1"/>
    </font>
    <font>
      <b/>
      <sz val="10"/>
      <name val="HY동녘B"/>
      <family val="1"/>
    </font>
    <font>
      <sz val="9"/>
      <name val="HY동녘B"/>
      <family val="1"/>
    </font>
    <font>
      <b/>
      <sz val="20"/>
      <name val="HY동녘B"/>
      <family val="1"/>
    </font>
    <font>
      <b/>
      <sz val="18"/>
      <name val="HY동녘B"/>
      <family val="1"/>
    </font>
    <font>
      <sz val="20"/>
      <name val="HY동녘B"/>
      <family val="1"/>
    </font>
    <font>
      <b/>
      <sz val="16"/>
      <name val="HY동녘B"/>
      <family val="1"/>
    </font>
    <font>
      <b/>
      <sz val="9"/>
      <name val="HY동녘B"/>
      <family val="1"/>
    </font>
    <font>
      <sz val="12"/>
      <name val="HY동녘B"/>
      <family val="1"/>
    </font>
    <font>
      <b/>
      <sz val="11"/>
      <name val="HY동녘B"/>
      <family val="1"/>
    </font>
    <font>
      <sz val="10"/>
      <color indexed="8"/>
      <name val="HY동녘B"/>
      <family val="1"/>
    </font>
    <font>
      <sz val="11"/>
      <color indexed="8"/>
      <name val="HY동녘B"/>
      <family val="1"/>
    </font>
    <font>
      <sz val="20"/>
      <color indexed="8"/>
      <name val="HY동녘B"/>
      <family val="1"/>
    </font>
    <font>
      <sz val="11"/>
      <color theme="1"/>
      <name val="Calibri"/>
      <family val="3"/>
    </font>
    <font>
      <sz val="10"/>
      <color theme="1"/>
      <name val="HY동녘B"/>
      <family val="1"/>
    </font>
    <font>
      <sz val="11"/>
      <color theme="1"/>
      <name val="HY동녘B"/>
      <family val="1"/>
    </font>
    <font>
      <sz val="20"/>
      <color theme="1"/>
      <name val="HY동녘B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thin"/>
      <bottom style="double"/>
    </border>
    <border diagonalDown="1">
      <left style="medium"/>
      <right style="thin"/>
      <top style="medium"/>
      <bottom style="double"/>
      <diagonal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 diagonalDown="1">
      <left style="thin"/>
      <right style="thin"/>
      <top style="medium"/>
      <bottom style="double"/>
      <diagonal style="hair"/>
    </border>
    <border>
      <left style="thin"/>
      <right>
        <color indexed="63"/>
      </right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8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84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5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85" fontId="36" fillId="0" borderId="10" xfId="48" applyNumberFormat="1" applyFont="1" applyBorder="1" applyAlignment="1">
      <alignment horizontal="center" vertical="center"/>
    </xf>
    <xf numFmtId="189" fontId="36" fillId="0" borderId="11" xfId="0" applyNumberFormat="1" applyFont="1" applyBorder="1" applyAlignment="1">
      <alignment horizontal="center" vertical="center"/>
    </xf>
    <xf numFmtId="185" fontId="36" fillId="0" borderId="10" xfId="0" applyNumberFormat="1" applyFont="1" applyBorder="1" applyAlignment="1">
      <alignment horizontal="center" vertical="center"/>
    </xf>
    <xf numFmtId="185" fontId="36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41" fontId="34" fillId="0" borderId="10" xfId="48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41" fontId="34" fillId="0" borderId="20" xfId="48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84" fontId="34" fillId="0" borderId="0" xfId="0" applyNumberFormat="1" applyFont="1" applyAlignment="1">
      <alignment vertical="center"/>
    </xf>
    <xf numFmtId="184" fontId="34" fillId="0" borderId="14" xfId="0" applyNumberFormat="1" applyFont="1" applyBorder="1" applyAlignment="1">
      <alignment horizontal="center" vertical="center"/>
    </xf>
    <xf numFmtId="184" fontId="34" fillId="0" borderId="10" xfId="0" applyNumberFormat="1" applyFont="1" applyBorder="1" applyAlignment="1">
      <alignment horizontal="right" vertical="center"/>
    </xf>
    <xf numFmtId="184" fontId="34" fillId="0" borderId="17" xfId="0" applyNumberFormat="1" applyFont="1" applyBorder="1" applyAlignment="1">
      <alignment horizontal="right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184" fontId="34" fillId="0" borderId="23" xfId="0" applyNumberFormat="1" applyFont="1" applyBorder="1" applyAlignment="1">
      <alignment horizontal="right" vertical="center"/>
    </xf>
    <xf numFmtId="3" fontId="34" fillId="0" borderId="23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184" fontId="34" fillId="0" borderId="20" xfId="0" applyNumberFormat="1" applyFont="1" applyBorder="1" applyAlignment="1">
      <alignment horizontal="right" vertical="center"/>
    </xf>
    <xf numFmtId="0" fontId="33" fillId="0" borderId="2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84" fontId="34" fillId="0" borderId="10" xfId="0" applyNumberFormat="1" applyFont="1" applyBorder="1" applyAlignment="1">
      <alignment vertical="center"/>
    </xf>
    <xf numFmtId="184" fontId="34" fillId="0" borderId="17" xfId="0" applyNumberFormat="1" applyFont="1" applyBorder="1" applyAlignment="1">
      <alignment vertical="center"/>
    </xf>
    <xf numFmtId="41" fontId="34" fillId="0" borderId="20" xfId="0" applyNumberFormat="1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84" fontId="34" fillId="0" borderId="10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3" fontId="34" fillId="0" borderId="24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41" fillId="22" borderId="25" xfId="0" applyFont="1" applyFill="1" applyBorder="1" applyAlignment="1">
      <alignment horizontal="center" vertical="center"/>
    </xf>
    <xf numFmtId="0" fontId="41" fillId="22" borderId="25" xfId="0" applyFont="1" applyFill="1" applyBorder="1" applyAlignment="1">
      <alignment horizontal="center" vertical="center" wrapText="1" shrinkToFit="1"/>
    </xf>
    <xf numFmtId="0" fontId="36" fillId="7" borderId="22" xfId="0" applyFont="1" applyFill="1" applyBorder="1" applyAlignment="1">
      <alignment horizontal="center" vertical="center"/>
    </xf>
    <xf numFmtId="0" fontId="36" fillId="21" borderId="23" xfId="0" applyFont="1" applyFill="1" applyBorder="1" applyAlignment="1">
      <alignment horizontal="center" vertical="center"/>
    </xf>
    <xf numFmtId="41" fontId="34" fillId="0" borderId="23" xfId="48" applyFont="1" applyBorder="1" applyAlignment="1">
      <alignment horizontal="center" vertical="center"/>
    </xf>
    <xf numFmtId="41" fontId="34" fillId="0" borderId="24" xfId="48" applyFont="1" applyBorder="1" applyAlignment="1">
      <alignment horizontal="center" vertical="center"/>
    </xf>
    <xf numFmtId="0" fontId="36" fillId="21" borderId="10" xfId="0" applyFont="1" applyFill="1" applyBorder="1" applyAlignment="1">
      <alignment horizontal="center" vertical="center"/>
    </xf>
    <xf numFmtId="41" fontId="34" fillId="0" borderId="11" xfId="48" applyFont="1" applyBorder="1" applyAlignment="1">
      <alignment horizontal="center" vertical="center"/>
    </xf>
    <xf numFmtId="188" fontId="42" fillId="0" borderId="0" xfId="0" applyNumberFormat="1" applyFont="1" applyAlignment="1">
      <alignment horizontal="center" vertical="center"/>
    </xf>
    <xf numFmtId="188" fontId="43" fillId="0" borderId="0" xfId="0" applyNumberFormat="1" applyFont="1" applyAlignment="1">
      <alignment horizontal="left" vertical="center"/>
    </xf>
    <xf numFmtId="188" fontId="33" fillId="0" borderId="0" xfId="0" applyNumberFormat="1" applyFont="1" applyAlignment="1">
      <alignment horizontal="center" vertical="center"/>
    </xf>
    <xf numFmtId="188" fontId="36" fillId="0" borderId="0" xfId="0" applyNumberFormat="1" applyFont="1" applyAlignment="1">
      <alignment horizontal="center" vertical="center"/>
    </xf>
    <xf numFmtId="188" fontId="36" fillId="2" borderId="25" xfId="0" applyNumberFormat="1" applyFont="1" applyFill="1" applyBorder="1" applyAlignment="1">
      <alignment horizontal="center" vertical="center"/>
    </xf>
    <xf numFmtId="188" fontId="36" fillId="0" borderId="19" xfId="0" applyNumberFormat="1" applyFont="1" applyBorder="1" applyAlignment="1">
      <alignment horizontal="center" vertical="center" wrapText="1"/>
    </xf>
    <xf numFmtId="184" fontId="36" fillId="0" borderId="20" xfId="0" applyNumberFormat="1" applyFont="1" applyBorder="1" applyAlignment="1">
      <alignment horizontal="center" vertical="center"/>
    </xf>
    <xf numFmtId="188" fontId="36" fillId="0" borderId="21" xfId="0" applyNumberFormat="1" applyFont="1" applyBorder="1" applyAlignment="1">
      <alignment horizontal="center" vertical="center"/>
    </xf>
    <xf numFmtId="188" fontId="36" fillId="2" borderId="15" xfId="0" applyNumberFormat="1" applyFont="1" applyFill="1" applyBorder="1" applyAlignment="1">
      <alignment horizontal="center" vertical="center"/>
    </xf>
    <xf numFmtId="188" fontId="36" fillId="2" borderId="26" xfId="0" applyNumberFormat="1" applyFont="1" applyFill="1" applyBorder="1" applyAlignment="1">
      <alignment horizontal="center" vertical="center"/>
    </xf>
    <xf numFmtId="188" fontId="36" fillId="0" borderId="27" xfId="0" applyNumberFormat="1" applyFont="1" applyBorder="1" applyAlignment="1">
      <alignment horizontal="center" vertical="center"/>
    </xf>
    <xf numFmtId="188" fontId="36" fillId="7" borderId="19" xfId="0" applyNumberFormat="1" applyFont="1" applyFill="1" applyBorder="1" applyAlignment="1">
      <alignment horizontal="center" vertical="center"/>
    </xf>
    <xf numFmtId="188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88" fontId="36" fillId="24" borderId="0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188" fontId="36" fillId="24" borderId="28" xfId="0" applyNumberFormat="1" applyFont="1" applyFill="1" applyBorder="1" applyAlignment="1">
      <alignment horizontal="center" vertical="center"/>
    </xf>
    <xf numFmtId="41" fontId="36" fillId="0" borderId="29" xfId="48" applyFont="1" applyBorder="1" applyAlignment="1">
      <alignment horizontal="center" vertical="center"/>
    </xf>
    <xf numFmtId="41" fontId="36" fillId="24" borderId="18" xfId="48" applyFont="1" applyFill="1" applyBorder="1" applyAlignment="1">
      <alignment horizontal="center" vertical="center"/>
    </xf>
    <xf numFmtId="41" fontId="36" fillId="7" borderId="21" xfId="48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88" fontId="36" fillId="0" borderId="10" xfId="0" applyNumberFormat="1" applyFont="1" applyBorder="1" applyAlignment="1">
      <alignment horizontal="center" vertical="center"/>
    </xf>
    <xf numFmtId="189" fontId="36" fillId="0" borderId="3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5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85" fontId="12" fillId="0" borderId="10" xfId="48" applyNumberFormat="1" applyFont="1" applyBorder="1" applyAlignment="1">
      <alignment horizontal="center" vertical="center" shrinkToFit="1"/>
    </xf>
    <xf numFmtId="188" fontId="12" fillId="0" borderId="10" xfId="0" applyNumberFormat="1" applyFont="1" applyBorder="1" applyAlignment="1">
      <alignment horizontal="center" vertical="center" shrinkToFit="1"/>
    </xf>
    <xf numFmtId="189" fontId="12" fillId="0" borderId="11" xfId="0" applyNumberFormat="1" applyFont="1" applyBorder="1" applyAlignment="1">
      <alignment horizontal="center" vertical="center"/>
    </xf>
    <xf numFmtId="188" fontId="36" fillId="2" borderId="14" xfId="0" applyNumberFormat="1" applyFont="1" applyFill="1" applyBorder="1" applyAlignment="1">
      <alignment horizontal="center" vertical="center"/>
    </xf>
    <xf numFmtId="0" fontId="47" fillId="0" borderId="0" xfId="63">
      <alignment vertical="center"/>
      <protection/>
    </xf>
    <xf numFmtId="3" fontId="48" fillId="0" borderId="10" xfId="63" applyNumberFormat="1" applyFont="1" applyBorder="1">
      <alignment vertical="center"/>
      <protection/>
    </xf>
    <xf numFmtId="0" fontId="48" fillId="0" borderId="10" xfId="63" applyFont="1" applyBorder="1">
      <alignment vertical="center"/>
      <protection/>
    </xf>
    <xf numFmtId="0" fontId="48" fillId="0" borderId="11" xfId="63" applyFont="1" applyBorder="1">
      <alignment vertical="center"/>
      <protection/>
    </xf>
    <xf numFmtId="3" fontId="48" fillId="0" borderId="11" xfId="63" applyNumberFormat="1" applyFont="1" applyBorder="1">
      <alignment vertical="center"/>
      <protection/>
    </xf>
    <xf numFmtId="0" fontId="48" fillId="0" borderId="13" xfId="63" applyFont="1" applyBorder="1" applyAlignment="1">
      <alignment horizontal="center" vertical="center"/>
      <protection/>
    </xf>
    <xf numFmtId="0" fontId="48" fillId="0" borderId="14" xfId="63" applyFont="1" applyBorder="1" applyAlignment="1">
      <alignment horizontal="center" vertical="center"/>
      <protection/>
    </xf>
    <xf numFmtId="0" fontId="48" fillId="0" borderId="15" xfId="63" applyFont="1" applyBorder="1" applyAlignment="1">
      <alignment horizontal="center" vertical="center"/>
      <protection/>
    </xf>
    <xf numFmtId="0" fontId="48" fillId="0" borderId="0" xfId="63" applyFont="1" applyAlignment="1">
      <alignment horizontal="right" vertical="center"/>
      <protection/>
    </xf>
    <xf numFmtId="0" fontId="47" fillId="0" borderId="0" xfId="65">
      <alignment vertical="center"/>
      <protection/>
    </xf>
    <xf numFmtId="0" fontId="48" fillId="0" borderId="10" xfId="65" applyFont="1" applyBorder="1" applyAlignment="1">
      <alignment horizontal="center" vertical="center"/>
      <protection/>
    </xf>
    <xf numFmtId="3" fontId="48" fillId="0" borderId="10" xfId="65" applyNumberFormat="1" applyFont="1" applyBorder="1">
      <alignment vertical="center"/>
      <protection/>
    </xf>
    <xf numFmtId="0" fontId="48" fillId="0" borderId="10" xfId="65" applyFont="1" applyBorder="1">
      <alignment vertical="center"/>
      <protection/>
    </xf>
    <xf numFmtId="0" fontId="48" fillId="0" borderId="11" xfId="65" applyFont="1" applyBorder="1">
      <alignment vertical="center"/>
      <protection/>
    </xf>
    <xf numFmtId="0" fontId="48" fillId="0" borderId="0" xfId="65" applyFont="1" applyAlignment="1">
      <alignment horizontal="right" vertical="center"/>
      <protection/>
    </xf>
    <xf numFmtId="0" fontId="48" fillId="0" borderId="12" xfId="65" applyFont="1" applyBorder="1" applyAlignment="1">
      <alignment horizontal="center" vertical="center"/>
      <protection/>
    </xf>
    <xf numFmtId="3" fontId="48" fillId="0" borderId="12" xfId="65" applyNumberFormat="1" applyFont="1" applyBorder="1">
      <alignment vertical="center"/>
      <protection/>
    </xf>
    <xf numFmtId="0" fontId="48" fillId="0" borderId="12" xfId="65" applyFont="1" applyBorder="1">
      <alignment vertical="center"/>
      <protection/>
    </xf>
    <xf numFmtId="0" fontId="48" fillId="0" borderId="30" xfId="65" applyFont="1" applyBorder="1">
      <alignment vertical="center"/>
      <protection/>
    </xf>
    <xf numFmtId="0" fontId="48" fillId="0" borderId="31" xfId="65" applyFont="1" applyBorder="1" applyAlignment="1">
      <alignment horizontal="center" vertical="center"/>
      <protection/>
    </xf>
    <xf numFmtId="0" fontId="48" fillId="0" borderId="31" xfId="65" applyFont="1" applyBorder="1">
      <alignment vertical="center"/>
      <protection/>
    </xf>
    <xf numFmtId="0" fontId="48" fillId="0" borderId="32" xfId="65" applyFont="1" applyBorder="1">
      <alignment vertical="center"/>
      <protection/>
    </xf>
    <xf numFmtId="0" fontId="47" fillId="0" borderId="0" xfId="65" applyFont="1">
      <alignment vertical="center"/>
      <protection/>
    </xf>
    <xf numFmtId="0" fontId="0" fillId="0" borderId="0" xfId="0" applyFont="1" applyAlignment="1">
      <alignment vertical="center"/>
    </xf>
    <xf numFmtId="188" fontId="36" fillId="2" borderId="25" xfId="0" applyNumberFormat="1" applyFont="1" applyFill="1" applyBorder="1" applyAlignment="1">
      <alignment horizontal="center" vertical="center" shrinkToFit="1"/>
    </xf>
    <xf numFmtId="41" fontId="36" fillId="7" borderId="20" xfId="0" applyNumberFormat="1" applyFont="1" applyFill="1" applyBorder="1" applyAlignment="1">
      <alignment horizontal="center" vertical="center"/>
    </xf>
    <xf numFmtId="41" fontId="36" fillId="0" borderId="17" xfId="0" applyNumberFormat="1" applyFont="1" applyBorder="1" applyAlignment="1">
      <alignment horizontal="center" vertical="center"/>
    </xf>
    <xf numFmtId="0" fontId="48" fillId="0" borderId="33" xfId="65" applyFont="1" applyBorder="1" applyAlignment="1">
      <alignment horizontal="center" vertical="center"/>
      <protection/>
    </xf>
    <xf numFmtId="3" fontId="48" fillId="0" borderId="33" xfId="65" applyNumberFormat="1" applyFont="1" applyBorder="1">
      <alignment vertical="center"/>
      <protection/>
    </xf>
    <xf numFmtId="0" fontId="48" fillId="0" borderId="33" xfId="65" applyFont="1" applyBorder="1">
      <alignment vertical="center"/>
      <protection/>
    </xf>
    <xf numFmtId="0" fontId="48" fillId="0" borderId="34" xfId="65" applyFont="1" applyBorder="1">
      <alignment vertical="center"/>
      <protection/>
    </xf>
    <xf numFmtId="0" fontId="34" fillId="0" borderId="2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1" fontId="36" fillId="0" borderId="10" xfId="48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1" fontId="36" fillId="0" borderId="0" xfId="48" applyFont="1" applyBorder="1" applyAlignment="1">
      <alignment horizontal="center" vertical="center"/>
    </xf>
    <xf numFmtId="185" fontId="36" fillId="0" borderId="0" xfId="0" applyNumberFormat="1" applyFont="1" applyBorder="1" applyAlignment="1">
      <alignment horizontal="center" vertical="center"/>
    </xf>
    <xf numFmtId="189" fontId="36" fillId="0" borderId="0" xfId="0" applyNumberFormat="1" applyFont="1" applyBorder="1" applyAlignment="1">
      <alignment horizontal="center" vertical="center"/>
    </xf>
    <xf numFmtId="41" fontId="36" fillId="0" borderId="16" xfId="48" applyFont="1" applyBorder="1" applyAlignment="1">
      <alignment horizontal="center" vertical="center"/>
    </xf>
    <xf numFmtId="187" fontId="36" fillId="0" borderId="11" xfId="48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shrinkToFit="1"/>
    </xf>
    <xf numFmtId="0" fontId="36" fillId="0" borderId="16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85" fontId="36" fillId="0" borderId="11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shrinkToFit="1"/>
    </xf>
    <xf numFmtId="41" fontId="36" fillId="0" borderId="35" xfId="48" applyFont="1" applyBorder="1" applyAlignment="1">
      <alignment horizontal="center" vertical="center"/>
    </xf>
    <xf numFmtId="41" fontId="36" fillId="0" borderId="12" xfId="48" applyFont="1" applyBorder="1" applyAlignment="1">
      <alignment horizontal="center" vertical="center"/>
    </xf>
    <xf numFmtId="182" fontId="34" fillId="0" borderId="22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1" fontId="34" fillId="0" borderId="12" xfId="48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84" fontId="34" fillId="0" borderId="12" xfId="0" applyNumberFormat="1" applyFont="1" applyBorder="1" applyAlignment="1">
      <alignment horizontal="right" vertical="center"/>
    </xf>
    <xf numFmtId="0" fontId="36" fillId="7" borderId="16" xfId="0" applyFont="1" applyFill="1" applyBorder="1" applyAlignment="1">
      <alignment horizontal="center" vertical="center"/>
    </xf>
    <xf numFmtId="41" fontId="36" fillId="0" borderId="10" xfId="0" applyNumberFormat="1" applyFont="1" applyBorder="1" applyAlignment="1">
      <alignment horizontal="center" vertical="center"/>
    </xf>
    <xf numFmtId="3" fontId="48" fillId="0" borderId="33" xfId="63" applyNumberFormat="1" applyFont="1" applyBorder="1">
      <alignment vertical="center"/>
      <protection/>
    </xf>
    <xf numFmtId="0" fontId="48" fillId="0" borderId="33" xfId="63" applyFont="1" applyBorder="1">
      <alignment vertical="center"/>
      <protection/>
    </xf>
    <xf numFmtId="3" fontId="48" fillId="0" borderId="34" xfId="63" applyNumberFormat="1" applyFont="1" applyBorder="1">
      <alignment vertical="center"/>
      <protection/>
    </xf>
    <xf numFmtId="3" fontId="48" fillId="0" borderId="12" xfId="63" applyNumberFormat="1" applyFont="1" applyBorder="1">
      <alignment vertical="center"/>
      <protection/>
    </xf>
    <xf numFmtId="0" fontId="48" fillId="0" borderId="12" xfId="63" applyFont="1" applyBorder="1">
      <alignment vertical="center"/>
      <protection/>
    </xf>
    <xf numFmtId="3" fontId="48" fillId="0" borderId="30" xfId="63" applyNumberFormat="1" applyFont="1" applyBorder="1">
      <alignment vertical="center"/>
      <protection/>
    </xf>
    <xf numFmtId="0" fontId="48" fillId="0" borderId="23" xfId="63" applyFont="1" applyBorder="1" applyAlignment="1">
      <alignment horizontal="center" vertical="center"/>
      <protection/>
    </xf>
    <xf numFmtId="3" fontId="48" fillId="0" borderId="23" xfId="63" applyNumberFormat="1" applyFont="1" applyBorder="1">
      <alignment vertical="center"/>
      <protection/>
    </xf>
    <xf numFmtId="0" fontId="48" fillId="0" borderId="23" xfId="63" applyFont="1" applyBorder="1">
      <alignment vertical="center"/>
      <protection/>
    </xf>
    <xf numFmtId="0" fontId="48" fillId="0" borderId="24" xfId="63" applyFont="1" applyBorder="1">
      <alignment vertical="center"/>
      <protection/>
    </xf>
    <xf numFmtId="184" fontId="48" fillId="0" borderId="10" xfId="48" applyNumberFormat="1" applyFont="1" applyBorder="1" applyAlignment="1">
      <alignment vertical="center"/>
    </xf>
    <xf numFmtId="3" fontId="48" fillId="0" borderId="11" xfId="65" applyNumberFormat="1" applyFont="1" applyBorder="1">
      <alignment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33" xfId="63" applyFont="1" applyBorder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48" fillId="0" borderId="36" xfId="65" applyFont="1" applyBorder="1" applyAlignment="1">
      <alignment horizontal="center" vertical="center"/>
      <protection/>
    </xf>
    <xf numFmtId="3" fontId="48" fillId="0" borderId="36" xfId="65" applyNumberFormat="1" applyFont="1" applyBorder="1">
      <alignment vertical="center"/>
      <protection/>
    </xf>
    <xf numFmtId="0" fontId="48" fillId="0" borderId="36" xfId="65" applyFont="1" applyBorder="1">
      <alignment vertical="center"/>
      <protection/>
    </xf>
    <xf numFmtId="0" fontId="48" fillId="0" borderId="29" xfId="65" applyFont="1" applyBorder="1">
      <alignment vertical="center"/>
      <protection/>
    </xf>
    <xf numFmtId="0" fontId="49" fillId="0" borderId="37" xfId="65" applyFont="1" applyBorder="1" applyAlignment="1">
      <alignment horizontal="center" vertical="center"/>
      <protection/>
    </xf>
    <xf numFmtId="0" fontId="49" fillId="0" borderId="38" xfId="65" applyFont="1" applyBorder="1" applyAlignment="1">
      <alignment horizontal="center" vertical="center"/>
      <protection/>
    </xf>
    <xf numFmtId="0" fontId="48" fillId="0" borderId="38" xfId="65" applyFont="1" applyBorder="1" applyAlignment="1">
      <alignment horizontal="center" vertical="center"/>
      <protection/>
    </xf>
    <xf numFmtId="0" fontId="48" fillId="0" borderId="39" xfId="65" applyFont="1" applyBorder="1" applyAlignment="1">
      <alignment horizontal="center" vertical="center"/>
      <protection/>
    </xf>
    <xf numFmtId="201" fontId="36" fillId="0" borderId="10" xfId="0" applyNumberFormat="1" applyFont="1" applyBorder="1" applyAlignment="1">
      <alignment horizontal="center" vertical="center"/>
    </xf>
    <xf numFmtId="201" fontId="36" fillId="0" borderId="10" xfId="48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41" fontId="34" fillId="0" borderId="36" xfId="48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41" fontId="34" fillId="0" borderId="38" xfId="48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1" fontId="34" fillId="0" borderId="31" xfId="48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41" fontId="34" fillId="0" borderId="41" xfId="48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41" fontId="34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84" fontId="34" fillId="0" borderId="45" xfId="0" applyNumberFormat="1" applyFont="1" applyFill="1" applyBorder="1" applyAlignment="1">
      <alignment horizontal="right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184" fontId="34" fillId="0" borderId="31" xfId="0" applyNumberFormat="1" applyFont="1" applyBorder="1" applyAlignment="1">
      <alignment horizontal="right" vertical="center"/>
    </xf>
    <xf numFmtId="41" fontId="34" fillId="0" borderId="17" xfId="0" applyNumberFormat="1" applyFont="1" applyBorder="1" applyAlignment="1">
      <alignment horizontal="center" vertical="center"/>
    </xf>
    <xf numFmtId="41" fontId="35" fillId="25" borderId="20" xfId="48" applyFont="1" applyFill="1" applyBorder="1" applyAlignment="1">
      <alignment horizontal="right" vertical="center"/>
    </xf>
    <xf numFmtId="41" fontId="35" fillId="25" borderId="21" xfId="48" applyFont="1" applyFill="1" applyBorder="1" applyAlignment="1">
      <alignment horizontal="right" vertical="center"/>
    </xf>
    <xf numFmtId="0" fontId="36" fillId="7" borderId="47" xfId="0" applyFont="1" applyFill="1" applyBorder="1" applyAlignment="1">
      <alignment horizontal="center" vertical="center"/>
    </xf>
    <xf numFmtId="0" fontId="36" fillId="21" borderId="45" xfId="0" applyFont="1" applyFill="1" applyBorder="1" applyAlignment="1">
      <alignment horizontal="center" vertical="center"/>
    </xf>
    <xf numFmtId="41" fontId="34" fillId="0" borderId="45" xfId="48" applyFont="1" applyBorder="1" applyAlignment="1">
      <alignment horizontal="center" vertical="center"/>
    </xf>
    <xf numFmtId="41" fontId="34" fillId="0" borderId="46" xfId="48" applyFont="1" applyBorder="1" applyAlignment="1">
      <alignment horizontal="center" vertical="center"/>
    </xf>
    <xf numFmtId="0" fontId="48" fillId="0" borderId="31" xfId="63" applyFont="1" applyBorder="1" applyAlignment="1">
      <alignment horizontal="center" vertical="center"/>
      <protection/>
    </xf>
    <xf numFmtId="3" fontId="48" fillId="0" borderId="31" xfId="63" applyNumberFormat="1" applyFont="1" applyBorder="1">
      <alignment vertical="center"/>
      <protection/>
    </xf>
    <xf numFmtId="0" fontId="48" fillId="0" borderId="31" xfId="63" applyFont="1" applyBorder="1">
      <alignment vertical="center"/>
      <protection/>
    </xf>
    <xf numFmtId="3" fontId="48" fillId="0" borderId="32" xfId="63" applyNumberFormat="1" applyFont="1" applyBorder="1">
      <alignment vertical="center"/>
      <protection/>
    </xf>
    <xf numFmtId="0" fontId="48" fillId="0" borderId="48" xfId="63" applyFont="1" applyBorder="1" applyAlignment="1">
      <alignment horizontal="center" vertical="center"/>
      <protection/>
    </xf>
    <xf numFmtId="3" fontId="48" fillId="0" borderId="48" xfId="63" applyNumberFormat="1" applyFont="1" applyBorder="1">
      <alignment vertical="center"/>
      <protection/>
    </xf>
    <xf numFmtId="0" fontId="48" fillId="0" borderId="48" xfId="63" applyFont="1" applyBorder="1">
      <alignment vertical="center"/>
      <protection/>
    </xf>
    <xf numFmtId="3" fontId="48" fillId="0" borderId="49" xfId="63" applyNumberFormat="1" applyFont="1" applyBorder="1">
      <alignment vertical="center"/>
      <protection/>
    </xf>
    <xf numFmtId="3" fontId="48" fillId="0" borderId="30" xfId="65" applyNumberFormat="1" applyFont="1" applyBorder="1">
      <alignment vertical="center"/>
      <protection/>
    </xf>
    <xf numFmtId="184" fontId="48" fillId="0" borderId="33" xfId="48" applyNumberFormat="1" applyFont="1" applyBorder="1" applyAlignment="1">
      <alignment vertical="center"/>
    </xf>
    <xf numFmtId="0" fontId="34" fillId="0" borderId="47" xfId="0" applyFont="1" applyBorder="1" applyAlignment="1">
      <alignment horizontal="center" vertical="center"/>
    </xf>
    <xf numFmtId="184" fontId="34" fillId="0" borderId="45" xfId="0" applyNumberFormat="1" applyFont="1" applyBorder="1" applyAlignment="1">
      <alignment horizontal="right" vertical="center"/>
    </xf>
    <xf numFmtId="3" fontId="34" fillId="0" borderId="46" xfId="0" applyNumberFormat="1" applyFont="1" applyBorder="1" applyAlignment="1">
      <alignment horizontal="center" vertical="center"/>
    </xf>
    <xf numFmtId="41" fontId="34" fillId="0" borderId="10" xfId="0" applyNumberFormat="1" applyFont="1" applyBorder="1" applyAlignment="1">
      <alignment horizontal="center" vertical="center"/>
    </xf>
    <xf numFmtId="41" fontId="36" fillId="0" borderId="50" xfId="48" applyFont="1" applyBorder="1" applyAlignment="1">
      <alignment horizontal="center" vertical="center" shrinkToFit="1"/>
    </xf>
    <xf numFmtId="41" fontId="36" fillId="0" borderId="51" xfId="48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85" fontId="34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85" fontId="36" fillId="0" borderId="10" xfId="48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1" fontId="36" fillId="0" borderId="10" xfId="48" applyFont="1" applyBorder="1" applyAlignment="1">
      <alignment horizontal="center" vertical="center"/>
    </xf>
    <xf numFmtId="41" fontId="36" fillId="0" borderId="11" xfId="48" applyFont="1" applyBorder="1" applyAlignment="1">
      <alignment horizontal="center" vertical="center"/>
    </xf>
    <xf numFmtId="41" fontId="36" fillId="0" borderId="16" xfId="48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1" fillId="25" borderId="19" xfId="0" applyFont="1" applyFill="1" applyBorder="1" applyAlignment="1">
      <alignment horizontal="center" vertical="center"/>
    </xf>
    <xf numFmtId="0" fontId="41" fillId="25" borderId="2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5" fillId="7" borderId="53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0" fontId="35" fillId="21" borderId="41" xfId="0" applyFont="1" applyFill="1" applyBorder="1" applyAlignment="1">
      <alignment horizontal="center" vertical="center"/>
    </xf>
    <xf numFmtId="0" fontId="35" fillId="21" borderId="25" xfId="0" applyFont="1" applyFill="1" applyBorder="1" applyAlignment="1">
      <alignment horizontal="center" vertical="center"/>
    </xf>
    <xf numFmtId="0" fontId="35" fillId="22" borderId="41" xfId="0" applyFont="1" applyFill="1" applyBorder="1" applyAlignment="1">
      <alignment horizontal="center" vertical="center"/>
    </xf>
    <xf numFmtId="0" fontId="35" fillId="22" borderId="42" xfId="0" applyFont="1" applyFill="1" applyBorder="1" applyAlignment="1">
      <alignment horizontal="center" vertical="center"/>
    </xf>
    <xf numFmtId="0" fontId="35" fillId="22" borderId="59" xfId="0" applyFont="1" applyFill="1" applyBorder="1" applyAlignment="1">
      <alignment horizontal="center" vertical="center"/>
    </xf>
    <xf numFmtId="188" fontId="36" fillId="0" borderId="19" xfId="0" applyNumberFormat="1" applyFont="1" applyBorder="1" applyAlignment="1">
      <alignment horizontal="center" vertical="center"/>
    </xf>
    <xf numFmtId="188" fontId="36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188" fontId="36" fillId="7" borderId="20" xfId="0" applyNumberFormat="1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188" fontId="36" fillId="7" borderId="21" xfId="0" applyNumberFormat="1" applyFont="1" applyFill="1" applyBorder="1" applyAlignment="1">
      <alignment horizontal="center" vertical="center"/>
    </xf>
    <xf numFmtId="188" fontId="36" fillId="0" borderId="60" xfId="0" applyNumberFormat="1" applyFont="1" applyBorder="1" applyAlignment="1">
      <alignment horizontal="center" vertical="center"/>
    </xf>
    <xf numFmtId="188" fontId="36" fillId="0" borderId="61" xfId="0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188" fontId="36" fillId="0" borderId="62" xfId="0" applyNumberFormat="1" applyFont="1" applyBorder="1" applyAlignment="1">
      <alignment horizontal="center" vertical="center"/>
    </xf>
    <xf numFmtId="188" fontId="43" fillId="0" borderId="0" xfId="0" applyNumberFormat="1" applyFont="1" applyAlignment="1">
      <alignment horizontal="left" vertical="center"/>
    </xf>
    <xf numFmtId="188" fontId="36" fillId="2" borderId="26" xfId="0" applyNumberFormat="1" applyFont="1" applyFill="1" applyBorder="1" applyAlignment="1">
      <alignment horizontal="center" vertical="center"/>
    </xf>
    <xf numFmtId="188" fontId="36" fillId="2" borderId="63" xfId="0" applyNumberFormat="1" applyFont="1" applyFill="1" applyBorder="1" applyAlignment="1">
      <alignment horizontal="center" vertical="center"/>
    </xf>
    <xf numFmtId="188" fontId="36" fillId="2" borderId="14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vertical="center"/>
    </xf>
    <xf numFmtId="0" fontId="36" fillId="2" borderId="63" xfId="0" applyFont="1" applyFill="1" applyBorder="1" applyAlignment="1">
      <alignment vertical="center"/>
    </xf>
    <xf numFmtId="188" fontId="36" fillId="2" borderId="15" xfId="0" applyNumberFormat="1" applyFont="1" applyFill="1" applyBorder="1" applyAlignment="1">
      <alignment horizontal="center" vertical="center"/>
    </xf>
    <xf numFmtId="41" fontId="36" fillId="0" borderId="16" xfId="0" applyNumberFormat="1" applyFont="1" applyBorder="1" applyAlignment="1">
      <alignment horizontal="center" vertical="center"/>
    </xf>
    <xf numFmtId="41" fontId="36" fillId="0" borderId="10" xfId="0" applyNumberFormat="1" applyFont="1" applyBorder="1" applyAlignment="1">
      <alignment horizontal="center" vertical="center"/>
    </xf>
    <xf numFmtId="188" fontId="36" fillId="0" borderId="10" xfId="0" applyNumberFormat="1" applyFont="1" applyBorder="1" applyAlignment="1">
      <alignment horizontal="center" vertical="center"/>
    </xf>
    <xf numFmtId="188" fontId="36" fillId="0" borderId="22" xfId="0" applyNumberFormat="1" applyFont="1" applyBorder="1" applyAlignment="1">
      <alignment horizontal="center" vertical="center"/>
    </xf>
    <xf numFmtId="188" fontId="36" fillId="0" borderId="23" xfId="0" applyNumberFormat="1" applyFont="1" applyBorder="1" applyAlignment="1">
      <alignment horizontal="center" vertical="center"/>
    </xf>
    <xf numFmtId="41" fontId="36" fillId="24" borderId="17" xfId="48" applyFont="1" applyFill="1" applyBorder="1" applyAlignment="1">
      <alignment horizontal="right" vertical="center"/>
    </xf>
    <xf numFmtId="41" fontId="36" fillId="7" borderId="20" xfId="48" applyFont="1" applyFill="1" applyBorder="1" applyAlignment="1">
      <alignment horizontal="right" vertical="center"/>
    </xf>
    <xf numFmtId="41" fontId="36" fillId="21" borderId="20" xfId="48" applyFont="1" applyFill="1" applyBorder="1" applyAlignment="1">
      <alignment horizontal="right" vertical="center"/>
    </xf>
    <xf numFmtId="188" fontId="36" fillId="7" borderId="19" xfId="0" applyNumberFormat="1" applyFont="1" applyFill="1" applyBorder="1" applyAlignment="1">
      <alignment horizontal="center" vertical="center"/>
    </xf>
    <xf numFmtId="41" fontId="36" fillId="0" borderId="36" xfId="48" applyFont="1" applyBorder="1" applyAlignment="1">
      <alignment horizontal="right" vertical="center"/>
    </xf>
    <xf numFmtId="41" fontId="36" fillId="0" borderId="36" xfId="48" applyFont="1" applyBorder="1" applyAlignment="1">
      <alignment horizontal="right" vertical="center" shrinkToFit="1"/>
    </xf>
    <xf numFmtId="188" fontId="36" fillId="0" borderId="35" xfId="0" applyNumberFormat="1" applyFont="1" applyBorder="1" applyAlignment="1">
      <alignment horizontal="center" vertical="center"/>
    </xf>
    <xf numFmtId="188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188" fontId="36" fillId="7" borderId="65" xfId="0" applyNumberFormat="1" applyFont="1" applyFill="1" applyBorder="1" applyAlignment="1">
      <alignment horizontal="center" vertical="center"/>
    </xf>
    <xf numFmtId="0" fontId="36" fillId="7" borderId="66" xfId="0" applyFont="1" applyFill="1" applyBorder="1" applyAlignment="1">
      <alignment horizontal="center" vertical="center"/>
    </xf>
    <xf numFmtId="188" fontId="36" fillId="7" borderId="66" xfId="0" applyNumberFormat="1" applyFont="1" applyFill="1" applyBorder="1" applyAlignment="1">
      <alignment horizontal="center" vertical="center"/>
    </xf>
    <xf numFmtId="188" fontId="36" fillId="7" borderId="67" xfId="0" applyNumberFormat="1" applyFont="1" applyFill="1" applyBorder="1" applyAlignment="1">
      <alignment horizontal="center" vertical="center"/>
    </xf>
    <xf numFmtId="41" fontId="36" fillId="0" borderId="28" xfId="0" applyNumberFormat="1" applyFont="1" applyBorder="1" applyAlignment="1">
      <alignment horizontal="center" vertical="center"/>
    </xf>
    <xf numFmtId="41" fontId="36" fillId="0" borderId="17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88" fontId="36" fillId="0" borderId="68" xfId="0" applyNumberFormat="1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188" fontId="36" fillId="0" borderId="69" xfId="0" applyNumberFormat="1" applyFont="1" applyBorder="1" applyAlignment="1">
      <alignment horizontal="center" vertical="center"/>
    </xf>
    <xf numFmtId="188" fontId="36" fillId="0" borderId="11" xfId="0" applyNumberFormat="1" applyFont="1" applyBorder="1" applyAlignment="1">
      <alignment horizontal="center" vertical="center"/>
    </xf>
    <xf numFmtId="184" fontId="36" fillId="0" borderId="20" xfId="0" applyNumberFormat="1" applyFont="1" applyBorder="1" applyAlignment="1">
      <alignment horizontal="center" vertical="center"/>
    </xf>
    <xf numFmtId="188" fontId="36" fillId="2" borderId="13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188" fontId="38" fillId="0" borderId="0" xfId="0" applyNumberFormat="1" applyFont="1" applyAlignment="1">
      <alignment horizontal="center" vertical="center"/>
    </xf>
    <xf numFmtId="188" fontId="42" fillId="0" borderId="0" xfId="0" applyNumberFormat="1" applyFont="1" applyAlignment="1">
      <alignment horizontal="center" vertical="center"/>
    </xf>
    <xf numFmtId="188" fontId="36" fillId="2" borderId="52" xfId="0" applyNumberFormat="1" applyFont="1" applyFill="1" applyBorder="1" applyAlignment="1">
      <alignment horizontal="center" vertical="center"/>
    </xf>
    <xf numFmtId="188" fontId="36" fillId="2" borderId="28" xfId="0" applyNumberFormat="1" applyFont="1" applyFill="1" applyBorder="1" applyAlignment="1">
      <alignment horizontal="center" vertical="center"/>
    </xf>
    <xf numFmtId="188" fontId="36" fillId="2" borderId="33" xfId="0" applyNumberFormat="1" applyFont="1" applyFill="1" applyBorder="1" applyAlignment="1">
      <alignment horizontal="center" vertical="center" wrapText="1" shrinkToFit="1"/>
    </xf>
    <xf numFmtId="188" fontId="36" fillId="2" borderId="17" xfId="0" applyNumberFormat="1" applyFont="1" applyFill="1" applyBorder="1" applyAlignment="1">
      <alignment horizontal="center" vertical="center" wrapText="1" shrinkToFit="1"/>
    </xf>
    <xf numFmtId="188" fontId="36" fillId="2" borderId="41" xfId="0" applyNumberFormat="1" applyFont="1" applyFill="1" applyBorder="1" applyAlignment="1">
      <alignment horizontal="center" vertical="center"/>
    </xf>
    <xf numFmtId="188" fontId="36" fillId="2" borderId="33" xfId="0" applyNumberFormat="1" applyFont="1" applyFill="1" applyBorder="1" applyAlignment="1">
      <alignment horizontal="center" vertical="center"/>
    </xf>
    <xf numFmtId="188" fontId="36" fillId="2" borderId="17" xfId="0" applyNumberFormat="1" applyFont="1" applyFill="1" applyBorder="1" applyAlignment="1">
      <alignment horizontal="center" vertical="center"/>
    </xf>
    <xf numFmtId="188" fontId="36" fillId="2" borderId="33" xfId="0" applyNumberFormat="1" applyFont="1" applyFill="1" applyBorder="1" applyAlignment="1">
      <alignment horizontal="center" vertical="center" wrapText="1"/>
    </xf>
    <xf numFmtId="188" fontId="36" fillId="2" borderId="17" xfId="0" applyNumberFormat="1" applyFont="1" applyFill="1" applyBorder="1" applyAlignment="1">
      <alignment horizontal="center" vertical="center" wrapText="1"/>
    </xf>
    <xf numFmtId="188" fontId="36" fillId="2" borderId="34" xfId="0" applyNumberFormat="1" applyFont="1" applyFill="1" applyBorder="1" applyAlignment="1">
      <alignment horizontal="center" vertical="center"/>
    </xf>
    <xf numFmtId="188" fontId="36" fillId="2" borderId="18" xfId="0" applyNumberFormat="1" applyFont="1" applyFill="1" applyBorder="1" applyAlignment="1">
      <alignment horizontal="center" vertical="center"/>
    </xf>
    <xf numFmtId="188" fontId="36" fillId="2" borderId="25" xfId="0" applyNumberFormat="1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188" fontId="36" fillId="0" borderId="17" xfId="0" applyNumberFormat="1" applyFont="1" applyBorder="1" applyAlignment="1">
      <alignment horizontal="center" vertical="center"/>
    </xf>
    <xf numFmtId="188" fontId="36" fillId="0" borderId="18" xfId="0" applyNumberFormat="1" applyFont="1" applyBorder="1" applyAlignment="1">
      <alignment horizontal="center" vertical="center"/>
    </xf>
    <xf numFmtId="188" fontId="36" fillId="2" borderId="14" xfId="0" applyNumberFormat="1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41" fontId="36" fillId="7" borderId="20" xfId="0" applyNumberFormat="1" applyFont="1" applyFill="1" applyBorder="1" applyAlignment="1">
      <alignment horizontal="center" vertical="center"/>
    </xf>
    <xf numFmtId="0" fontId="48" fillId="0" borderId="70" xfId="63" applyFont="1" applyBorder="1" applyAlignment="1">
      <alignment horizontal="left" vertical="center"/>
      <protection/>
    </xf>
    <xf numFmtId="0" fontId="48" fillId="0" borderId="22" xfId="63" applyFont="1" applyBorder="1" applyAlignment="1">
      <alignment horizontal="center" vertical="center" shrinkToFit="1"/>
      <protection/>
    </xf>
    <xf numFmtId="0" fontId="48" fillId="0" borderId="16" xfId="63" applyFont="1" applyBorder="1" applyAlignment="1">
      <alignment horizontal="center" vertical="center" shrinkToFit="1"/>
      <protection/>
    </xf>
    <xf numFmtId="0" fontId="48" fillId="0" borderId="10" xfId="63" applyFont="1" applyBorder="1" applyAlignment="1">
      <alignment horizontal="center" vertical="center" shrinkToFit="1"/>
      <protection/>
    </xf>
    <xf numFmtId="0" fontId="50" fillId="0" borderId="0" xfId="63" applyFont="1" applyAlignment="1">
      <alignment horizontal="center" vertical="center"/>
      <protection/>
    </xf>
    <xf numFmtId="0" fontId="48" fillId="0" borderId="33" xfId="63" applyFont="1" applyBorder="1" applyAlignment="1">
      <alignment horizontal="center" vertical="center" shrinkToFit="1"/>
      <protection/>
    </xf>
    <xf numFmtId="0" fontId="48" fillId="0" borderId="23" xfId="63" applyFont="1" applyBorder="1" applyAlignment="1">
      <alignment horizontal="center" vertical="center" shrinkToFit="1"/>
      <protection/>
    </xf>
    <xf numFmtId="0" fontId="48" fillId="0" borderId="16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40" xfId="63" applyFont="1" applyBorder="1" applyAlignment="1">
      <alignment horizontal="center" vertical="center"/>
      <protection/>
    </xf>
    <xf numFmtId="0" fontId="48" fillId="0" borderId="31" xfId="63" applyFont="1" applyBorder="1" applyAlignment="1">
      <alignment horizontal="center" vertical="center"/>
      <protection/>
    </xf>
    <xf numFmtId="0" fontId="48" fillId="0" borderId="35" xfId="63" applyFont="1" applyBorder="1" applyAlignment="1">
      <alignment horizontal="center" vertical="center" shrinkToFit="1"/>
      <protection/>
    </xf>
    <xf numFmtId="0" fontId="48" fillId="0" borderId="12" xfId="63" applyFont="1" applyBorder="1" applyAlignment="1">
      <alignment horizontal="center" vertical="center" shrinkToFit="1"/>
      <protection/>
    </xf>
    <xf numFmtId="0" fontId="48" fillId="0" borderId="71" xfId="63" applyFont="1" applyBorder="1" applyAlignment="1">
      <alignment horizontal="center" vertical="center"/>
      <protection/>
    </xf>
    <xf numFmtId="0" fontId="48" fillId="0" borderId="48" xfId="63" applyFont="1" applyBorder="1" applyAlignment="1">
      <alignment horizontal="center" vertical="center"/>
      <protection/>
    </xf>
    <xf numFmtId="0" fontId="48" fillId="0" borderId="35" xfId="63" applyFont="1" applyBorder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48" fillId="0" borderId="52" xfId="63" applyFont="1" applyBorder="1" applyAlignment="1">
      <alignment horizontal="center" vertical="center" shrinkToFit="1"/>
      <protection/>
    </xf>
    <xf numFmtId="0" fontId="49" fillId="0" borderId="52" xfId="65" applyFont="1" applyBorder="1" applyAlignment="1">
      <alignment horizontal="center" vertical="center" shrinkToFit="1"/>
      <protection/>
    </xf>
    <xf numFmtId="0" fontId="49" fillId="0" borderId="16" xfId="65" applyFont="1" applyBorder="1" applyAlignment="1">
      <alignment horizontal="center" vertical="center" shrinkToFit="1"/>
      <protection/>
    </xf>
    <xf numFmtId="0" fontId="49" fillId="0" borderId="10" xfId="65" applyFont="1" applyBorder="1" applyAlignment="1">
      <alignment horizontal="center" vertical="center" shrinkToFit="1"/>
      <protection/>
    </xf>
    <xf numFmtId="0" fontId="49" fillId="0" borderId="12" xfId="65" applyFont="1" applyBorder="1" applyAlignment="1">
      <alignment horizontal="center" vertical="center" shrinkToFit="1"/>
      <protection/>
    </xf>
    <xf numFmtId="0" fontId="49" fillId="0" borderId="52" xfId="65" applyFont="1" applyBorder="1" applyAlignment="1">
      <alignment horizontal="center" vertical="center"/>
      <protection/>
    </xf>
    <xf numFmtId="0" fontId="49" fillId="0" borderId="16" xfId="65" applyFont="1" applyBorder="1" applyAlignment="1">
      <alignment horizontal="center" vertical="center"/>
      <protection/>
    </xf>
    <xf numFmtId="0" fontId="49" fillId="0" borderId="35" xfId="65" applyFont="1" applyBorder="1" applyAlignment="1">
      <alignment horizontal="center" vertical="center"/>
      <protection/>
    </xf>
    <xf numFmtId="0" fontId="49" fillId="0" borderId="35" xfId="65" applyFont="1" applyBorder="1" applyAlignment="1">
      <alignment horizontal="center" vertical="center" shrinkToFit="1"/>
      <protection/>
    </xf>
    <xf numFmtId="0" fontId="49" fillId="0" borderId="33" xfId="65" applyFont="1" applyBorder="1" applyAlignment="1">
      <alignment horizontal="center" vertical="center" shrinkToFit="1"/>
      <protection/>
    </xf>
    <xf numFmtId="0" fontId="50" fillId="0" borderId="0" xfId="65" applyFont="1" applyAlignment="1">
      <alignment horizontal="center" vertical="center"/>
      <protection/>
    </xf>
    <xf numFmtId="0" fontId="49" fillId="0" borderId="36" xfId="65" applyFont="1" applyBorder="1" applyAlignment="1">
      <alignment horizontal="center" vertical="center"/>
      <protection/>
    </xf>
    <xf numFmtId="0" fontId="49" fillId="0" borderId="10" xfId="65" applyFont="1" applyBorder="1" applyAlignment="1">
      <alignment horizontal="center" vertical="center"/>
      <protection/>
    </xf>
    <xf numFmtId="0" fontId="49" fillId="0" borderId="70" xfId="65" applyFont="1" applyBorder="1" applyAlignment="1">
      <alignment horizontal="left" vertical="center"/>
      <protection/>
    </xf>
    <xf numFmtId="0" fontId="49" fillId="0" borderId="33" xfId="65" applyFont="1" applyBorder="1" applyAlignment="1">
      <alignment horizontal="center" vertical="center"/>
      <protection/>
    </xf>
    <xf numFmtId="0" fontId="49" fillId="0" borderId="12" xfId="65" applyFont="1" applyBorder="1" applyAlignment="1">
      <alignment horizontal="center" vertical="center"/>
      <protection/>
    </xf>
    <xf numFmtId="0" fontId="49" fillId="0" borderId="10" xfId="65" applyFont="1" applyBorder="1" applyAlignment="1">
      <alignment horizontal="center" vertical="center" wrapText="1" shrinkToFit="1"/>
      <protection/>
    </xf>
    <xf numFmtId="0" fontId="49" fillId="0" borderId="40" xfId="65" applyFont="1" applyBorder="1" applyAlignment="1">
      <alignment horizontal="center" vertical="center"/>
      <protection/>
    </xf>
    <xf numFmtId="0" fontId="49" fillId="0" borderId="31" xfId="65" applyFont="1" applyBorder="1" applyAlignment="1">
      <alignment horizontal="center" vertical="center"/>
      <protection/>
    </xf>
    <xf numFmtId="0" fontId="49" fillId="0" borderId="27" xfId="65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Q12" sqref="Q12"/>
    </sheetView>
  </sheetViews>
  <sheetFormatPr defaultColWidth="8.88671875" defaultRowHeight="13.5"/>
  <cols>
    <col min="1" max="2" width="2.77734375" style="13" customWidth="1"/>
    <col min="3" max="3" width="8.77734375" style="13" customWidth="1"/>
    <col min="4" max="5" width="9.77734375" style="15" customWidth="1"/>
    <col min="6" max="6" width="9.77734375" style="14" customWidth="1"/>
    <col min="7" max="7" width="10.10546875" style="14" customWidth="1"/>
    <col min="8" max="9" width="2.77734375" style="13" customWidth="1"/>
    <col min="10" max="10" width="14.21484375" style="13" customWidth="1"/>
    <col min="11" max="12" width="9.5546875" style="15" customWidth="1"/>
    <col min="13" max="13" width="9.77734375" style="15" customWidth="1"/>
    <col min="14" max="14" width="9.99609375" style="14" customWidth="1"/>
  </cols>
  <sheetData>
    <row r="1" spans="1:14" ht="24.75" customHeight="1">
      <c r="A1" s="258" t="s">
        <v>259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customHeight="1" thickBot="1">
      <c r="A2" s="24"/>
      <c r="B2" s="24"/>
      <c r="C2" s="24"/>
      <c r="D2" s="25"/>
      <c r="E2" s="25"/>
      <c r="F2" s="26"/>
      <c r="G2" s="26"/>
      <c r="H2" s="24"/>
      <c r="I2" s="24"/>
      <c r="J2" s="24"/>
      <c r="K2" s="25"/>
      <c r="L2" s="25"/>
      <c r="M2" s="257" t="s">
        <v>49</v>
      </c>
      <c r="N2" s="257"/>
    </row>
    <row r="3" spans="1:14" ht="18.75" customHeight="1">
      <c r="A3" s="265" t="s">
        <v>50</v>
      </c>
      <c r="B3" s="266"/>
      <c r="C3" s="266"/>
      <c r="D3" s="266"/>
      <c r="E3" s="266"/>
      <c r="F3" s="266"/>
      <c r="G3" s="267"/>
      <c r="H3" s="265" t="s">
        <v>51</v>
      </c>
      <c r="I3" s="266"/>
      <c r="J3" s="266"/>
      <c r="K3" s="266"/>
      <c r="L3" s="266"/>
      <c r="M3" s="266"/>
      <c r="N3" s="267"/>
    </row>
    <row r="4" spans="1:14" ht="15" customHeight="1">
      <c r="A4" s="264" t="s">
        <v>52</v>
      </c>
      <c r="B4" s="262" t="s">
        <v>53</v>
      </c>
      <c r="C4" s="262" t="s">
        <v>54</v>
      </c>
      <c r="D4" s="259" t="s">
        <v>260</v>
      </c>
      <c r="E4" s="259" t="s">
        <v>261</v>
      </c>
      <c r="F4" s="262" t="s">
        <v>55</v>
      </c>
      <c r="G4" s="263"/>
      <c r="H4" s="264" t="s">
        <v>52</v>
      </c>
      <c r="I4" s="262" t="s">
        <v>53</v>
      </c>
      <c r="J4" s="262" t="s">
        <v>54</v>
      </c>
      <c r="K4" s="259" t="s">
        <v>260</v>
      </c>
      <c r="L4" s="259" t="s">
        <v>261</v>
      </c>
      <c r="M4" s="262" t="s">
        <v>55</v>
      </c>
      <c r="N4" s="263"/>
    </row>
    <row r="5" spans="1:14" ht="15" customHeight="1">
      <c r="A5" s="264"/>
      <c r="B5" s="262"/>
      <c r="C5" s="262"/>
      <c r="D5" s="259"/>
      <c r="E5" s="259"/>
      <c r="F5" s="152" t="s">
        <v>56</v>
      </c>
      <c r="G5" s="160" t="s">
        <v>57</v>
      </c>
      <c r="H5" s="264"/>
      <c r="I5" s="262"/>
      <c r="J5" s="262"/>
      <c r="K5" s="259"/>
      <c r="L5" s="259"/>
      <c r="M5" s="27" t="s">
        <v>56</v>
      </c>
      <c r="N5" s="160" t="s">
        <v>57</v>
      </c>
    </row>
    <row r="6" spans="1:14" ht="15" customHeight="1">
      <c r="A6" s="260" t="s">
        <v>58</v>
      </c>
      <c r="B6" s="261"/>
      <c r="C6" s="261"/>
      <c r="D6" s="29">
        <f>D7+D13+D16+D19+D22</f>
        <v>125252915</v>
      </c>
      <c r="E6" s="29">
        <f>E7+E13+E16+E19+E22</f>
        <v>125258133</v>
      </c>
      <c r="F6" s="208">
        <f>E6-D6</f>
        <v>5218</v>
      </c>
      <c r="G6" s="28">
        <f>F6/D6*100</f>
        <v>0.004165970907742946</v>
      </c>
      <c r="H6" s="260" t="s">
        <v>59</v>
      </c>
      <c r="I6" s="261"/>
      <c r="J6" s="261"/>
      <c r="K6" s="29">
        <f>K7+K22+K18+K31+K34</f>
        <v>125252915</v>
      </c>
      <c r="L6" s="29">
        <f>L7+L22+L18+L31+L34</f>
        <v>125258133</v>
      </c>
      <c r="M6" s="29">
        <f>L6-K6</f>
        <v>5218</v>
      </c>
      <c r="N6" s="172">
        <f>N7+N22+N18</f>
        <v>-0.0006142902337067194</v>
      </c>
    </row>
    <row r="7" spans="1:14" ht="15" customHeight="1">
      <c r="A7" s="256" t="s">
        <v>60</v>
      </c>
      <c r="B7" s="255"/>
      <c r="C7" s="255"/>
      <c r="D7" s="29">
        <f>D8</f>
        <v>125050000</v>
      </c>
      <c r="E7" s="29">
        <f>E8</f>
        <v>125050000</v>
      </c>
      <c r="F7" s="208">
        <f aca="true" t="shared" si="0" ref="F7:F24">E7-D7</f>
        <v>0</v>
      </c>
      <c r="G7" s="28">
        <f aca="true" t="shared" si="1" ref="G7:G25">F7/D7*100</f>
        <v>0</v>
      </c>
      <c r="H7" s="256" t="s">
        <v>61</v>
      </c>
      <c r="I7" s="255"/>
      <c r="J7" s="255"/>
      <c r="K7" s="29">
        <f>K8+K14</f>
        <v>65115800</v>
      </c>
      <c r="L7" s="29">
        <f>L8+L14</f>
        <v>65115400</v>
      </c>
      <c r="M7" s="29">
        <f aca="true" t="shared" si="2" ref="M7:M36">L7-K7</f>
        <v>-400</v>
      </c>
      <c r="N7" s="28">
        <f aca="true" t="shared" si="3" ref="N7:N33">M7/K7*100</f>
        <v>-0.0006142902337067194</v>
      </c>
    </row>
    <row r="8" spans="1:14" ht="15" customHeight="1">
      <c r="A8" s="159"/>
      <c r="B8" s="255" t="s">
        <v>60</v>
      </c>
      <c r="C8" s="255"/>
      <c r="D8" s="29">
        <f>SUM(D9:D12)</f>
        <v>125050000</v>
      </c>
      <c r="E8" s="29">
        <f>SUM(E9:E12)</f>
        <v>125050000</v>
      </c>
      <c r="F8" s="208">
        <f t="shared" si="0"/>
        <v>0</v>
      </c>
      <c r="G8" s="28">
        <f t="shared" si="1"/>
        <v>0</v>
      </c>
      <c r="H8" s="159"/>
      <c r="I8" s="255" t="s">
        <v>62</v>
      </c>
      <c r="J8" s="255"/>
      <c r="K8" s="29">
        <f>SUM(K9:K13)</f>
        <v>63870380</v>
      </c>
      <c r="L8" s="29">
        <f>SUM(L9:L13)</f>
        <v>63870380</v>
      </c>
      <c r="M8" s="29">
        <f t="shared" si="2"/>
        <v>0</v>
      </c>
      <c r="N8" s="28">
        <f t="shared" si="3"/>
        <v>0</v>
      </c>
    </row>
    <row r="9" spans="1:14" ht="15" customHeight="1">
      <c r="A9" s="159"/>
      <c r="B9" s="152"/>
      <c r="C9" s="152" t="s">
        <v>63</v>
      </c>
      <c r="D9" s="27">
        <v>67000000</v>
      </c>
      <c r="E9" s="27">
        <v>67000000</v>
      </c>
      <c r="F9" s="208">
        <f t="shared" si="0"/>
        <v>0</v>
      </c>
      <c r="G9" s="28">
        <f t="shared" si="1"/>
        <v>0</v>
      </c>
      <c r="H9" s="159"/>
      <c r="I9" s="152"/>
      <c r="J9" s="152" t="s">
        <v>64</v>
      </c>
      <c r="K9" s="27">
        <v>27501000</v>
      </c>
      <c r="L9" s="27">
        <v>27501000</v>
      </c>
      <c r="M9" s="29">
        <f t="shared" si="2"/>
        <v>0</v>
      </c>
      <c r="N9" s="28">
        <f t="shared" si="3"/>
        <v>0</v>
      </c>
    </row>
    <row r="10" spans="1:14" ht="15" customHeight="1">
      <c r="A10" s="159"/>
      <c r="B10" s="152"/>
      <c r="C10" s="152" t="s">
        <v>65</v>
      </c>
      <c r="D10" s="27">
        <v>58050000</v>
      </c>
      <c r="E10" s="27">
        <v>58050000</v>
      </c>
      <c r="F10" s="208">
        <f t="shared" si="0"/>
        <v>0</v>
      </c>
      <c r="G10" s="28">
        <f t="shared" si="1"/>
        <v>0</v>
      </c>
      <c r="H10" s="159"/>
      <c r="I10" s="152"/>
      <c r="J10" s="152" t="s">
        <v>66</v>
      </c>
      <c r="K10" s="27">
        <v>12836600</v>
      </c>
      <c r="L10" s="27">
        <v>12836600</v>
      </c>
      <c r="M10" s="29">
        <f t="shared" si="2"/>
        <v>0</v>
      </c>
      <c r="N10" s="28">
        <f t="shared" si="3"/>
        <v>0</v>
      </c>
    </row>
    <row r="11" spans="1:14" ht="15" customHeight="1">
      <c r="A11" s="159"/>
      <c r="B11" s="152"/>
      <c r="C11" s="152" t="s">
        <v>65</v>
      </c>
      <c r="D11" s="27">
        <v>0</v>
      </c>
      <c r="E11" s="27">
        <v>0</v>
      </c>
      <c r="F11" s="209"/>
      <c r="G11" s="28"/>
      <c r="H11" s="159"/>
      <c r="I11" s="152"/>
      <c r="J11" s="152" t="s">
        <v>67</v>
      </c>
      <c r="K11" s="27">
        <v>14653100</v>
      </c>
      <c r="L11" s="27">
        <v>14653100</v>
      </c>
      <c r="M11" s="29">
        <f t="shared" si="2"/>
        <v>0</v>
      </c>
      <c r="N11" s="28">
        <f t="shared" si="3"/>
        <v>0</v>
      </c>
    </row>
    <row r="12" spans="1:14" ht="15" customHeight="1">
      <c r="A12" s="159"/>
      <c r="B12" s="152"/>
      <c r="C12" s="152" t="s">
        <v>68</v>
      </c>
      <c r="D12" s="27">
        <v>0</v>
      </c>
      <c r="E12" s="27">
        <v>0</v>
      </c>
      <c r="F12" s="209"/>
      <c r="G12" s="28"/>
      <c r="H12" s="159"/>
      <c r="I12" s="152"/>
      <c r="J12" s="152" t="s">
        <v>69</v>
      </c>
      <c r="K12" s="27">
        <v>4582660</v>
      </c>
      <c r="L12" s="27">
        <v>4582660</v>
      </c>
      <c r="M12" s="29">
        <f t="shared" si="2"/>
        <v>0</v>
      </c>
      <c r="N12" s="28">
        <f>M12/K12*100</f>
        <v>0</v>
      </c>
    </row>
    <row r="13" spans="1:14" ht="15" customHeight="1">
      <c r="A13" s="256" t="s">
        <v>70</v>
      </c>
      <c r="B13" s="255"/>
      <c r="C13" s="255"/>
      <c r="D13" s="29">
        <f>D14</f>
        <v>60000</v>
      </c>
      <c r="E13" s="29">
        <f>E14</f>
        <v>60000</v>
      </c>
      <c r="F13" s="208">
        <f t="shared" si="0"/>
        <v>0</v>
      </c>
      <c r="G13" s="28">
        <f t="shared" si="1"/>
        <v>0</v>
      </c>
      <c r="H13" s="159"/>
      <c r="I13" s="152"/>
      <c r="J13" s="152" t="s">
        <v>229</v>
      </c>
      <c r="K13" s="27">
        <v>4297020</v>
      </c>
      <c r="L13" s="27">
        <v>4297020</v>
      </c>
      <c r="M13" s="29">
        <f t="shared" si="2"/>
        <v>0</v>
      </c>
      <c r="N13" s="28">
        <f t="shared" si="3"/>
        <v>0</v>
      </c>
    </row>
    <row r="14" spans="1:14" ht="15" customHeight="1">
      <c r="A14" s="159"/>
      <c r="B14" s="255" t="s">
        <v>71</v>
      </c>
      <c r="C14" s="255"/>
      <c r="D14" s="29">
        <f>D15</f>
        <v>60000</v>
      </c>
      <c r="E14" s="29">
        <f>E15</f>
        <v>60000</v>
      </c>
      <c r="F14" s="208">
        <f t="shared" si="0"/>
        <v>0</v>
      </c>
      <c r="G14" s="28">
        <f t="shared" si="1"/>
        <v>0</v>
      </c>
      <c r="H14" s="159"/>
      <c r="I14" s="255" t="s">
        <v>72</v>
      </c>
      <c r="J14" s="255"/>
      <c r="K14" s="29">
        <f>SUM(K15:K17)</f>
        <v>1245420</v>
      </c>
      <c r="L14" s="29">
        <f>SUM(L15:L17)</f>
        <v>1245020</v>
      </c>
      <c r="M14" s="29">
        <f t="shared" si="2"/>
        <v>-400</v>
      </c>
      <c r="N14" s="28">
        <f t="shared" si="3"/>
        <v>-0.03211767917650271</v>
      </c>
    </row>
    <row r="15" spans="1:14" ht="15" customHeight="1">
      <c r="A15" s="159"/>
      <c r="B15" s="152"/>
      <c r="C15" s="152" t="s">
        <v>73</v>
      </c>
      <c r="D15" s="27">
        <v>60000</v>
      </c>
      <c r="E15" s="27">
        <v>60000</v>
      </c>
      <c r="F15" s="208">
        <f t="shared" si="0"/>
        <v>0</v>
      </c>
      <c r="G15" s="28">
        <f t="shared" si="1"/>
        <v>0</v>
      </c>
      <c r="H15" s="159"/>
      <c r="I15" s="152"/>
      <c r="J15" s="152" t="s">
        <v>75</v>
      </c>
      <c r="K15" s="29">
        <v>622810</v>
      </c>
      <c r="L15" s="29">
        <v>622410</v>
      </c>
      <c r="M15" s="29">
        <f t="shared" si="2"/>
        <v>-400</v>
      </c>
      <c r="N15" s="28">
        <f t="shared" si="3"/>
        <v>-0.06422504455612466</v>
      </c>
    </row>
    <row r="16" spans="1:14" ht="15" customHeight="1">
      <c r="A16" s="256" t="s">
        <v>74</v>
      </c>
      <c r="B16" s="255"/>
      <c r="C16" s="255"/>
      <c r="D16" s="27">
        <v>0</v>
      </c>
      <c r="E16" s="27">
        <v>0</v>
      </c>
      <c r="F16" s="209"/>
      <c r="G16" s="28"/>
      <c r="H16" s="159"/>
      <c r="I16" s="152"/>
      <c r="J16" s="152" t="s">
        <v>31</v>
      </c>
      <c r="K16" s="29">
        <v>359500</v>
      </c>
      <c r="L16" s="29">
        <v>359500</v>
      </c>
      <c r="M16" s="29">
        <f t="shared" si="2"/>
        <v>0</v>
      </c>
      <c r="N16" s="28">
        <f t="shared" si="3"/>
        <v>0</v>
      </c>
    </row>
    <row r="17" spans="1:14" ht="15" customHeight="1">
      <c r="A17" s="159"/>
      <c r="B17" s="255" t="s">
        <v>76</v>
      </c>
      <c r="C17" s="255"/>
      <c r="D17" s="27">
        <v>0</v>
      </c>
      <c r="E17" s="27">
        <v>0</v>
      </c>
      <c r="F17" s="209"/>
      <c r="G17" s="28"/>
      <c r="H17" s="159"/>
      <c r="I17" s="152"/>
      <c r="J17" s="152" t="s">
        <v>32</v>
      </c>
      <c r="K17" s="27">
        <v>263110</v>
      </c>
      <c r="L17" s="27">
        <v>263110</v>
      </c>
      <c r="M17" s="29">
        <f t="shared" si="2"/>
        <v>0</v>
      </c>
      <c r="N17" s="28">
        <v>0</v>
      </c>
    </row>
    <row r="18" spans="1:14" ht="15" customHeight="1">
      <c r="A18" s="159"/>
      <c r="B18" s="152"/>
      <c r="C18" s="152" t="s">
        <v>76</v>
      </c>
      <c r="D18" s="27">
        <v>0</v>
      </c>
      <c r="E18" s="27">
        <v>0</v>
      </c>
      <c r="F18" s="209"/>
      <c r="G18" s="28"/>
      <c r="H18" s="256" t="s">
        <v>146</v>
      </c>
      <c r="I18" s="255"/>
      <c r="J18" s="255"/>
      <c r="K18" s="29">
        <f>K19</f>
        <v>50000</v>
      </c>
      <c r="L18" s="29">
        <f>L19</f>
        <v>50000</v>
      </c>
      <c r="M18" s="29">
        <f t="shared" si="2"/>
        <v>0</v>
      </c>
      <c r="N18" s="28">
        <v>0</v>
      </c>
    </row>
    <row r="19" spans="1:14" ht="15" customHeight="1">
      <c r="A19" s="256" t="s">
        <v>77</v>
      </c>
      <c r="B19" s="255"/>
      <c r="C19" s="255"/>
      <c r="D19" s="29">
        <f>D20</f>
        <v>137915</v>
      </c>
      <c r="E19" s="29">
        <f>E20</f>
        <v>137915</v>
      </c>
      <c r="F19" s="209">
        <v>0</v>
      </c>
      <c r="G19" s="28">
        <f t="shared" si="1"/>
        <v>0</v>
      </c>
      <c r="H19" s="159"/>
      <c r="I19" s="255" t="s">
        <v>140</v>
      </c>
      <c r="J19" s="255"/>
      <c r="K19" s="29">
        <f>SUM(K20:K21)</f>
        <v>50000</v>
      </c>
      <c r="L19" s="29">
        <f>SUM(L20:L21)</f>
        <v>50000</v>
      </c>
      <c r="M19" s="29">
        <f t="shared" si="2"/>
        <v>0</v>
      </c>
      <c r="N19" s="28">
        <v>0</v>
      </c>
    </row>
    <row r="20" spans="1:14" ht="15" customHeight="1">
      <c r="A20" s="159"/>
      <c r="B20" s="255" t="s">
        <v>78</v>
      </c>
      <c r="C20" s="255"/>
      <c r="D20" s="29">
        <f>D21</f>
        <v>137915</v>
      </c>
      <c r="E20" s="29">
        <f>E21</f>
        <v>137915</v>
      </c>
      <c r="F20" s="209">
        <v>0</v>
      </c>
      <c r="G20" s="28">
        <f t="shared" si="1"/>
        <v>0</v>
      </c>
      <c r="H20" s="159"/>
      <c r="I20" s="152"/>
      <c r="J20" s="152" t="s">
        <v>141</v>
      </c>
      <c r="K20" s="27"/>
      <c r="L20" s="27"/>
      <c r="M20" s="29">
        <f t="shared" si="2"/>
        <v>0</v>
      </c>
      <c r="N20" s="28"/>
    </row>
    <row r="21" spans="1:14" ht="15" customHeight="1">
      <c r="A21" s="159"/>
      <c r="B21" s="152"/>
      <c r="C21" s="152" t="s">
        <v>80</v>
      </c>
      <c r="D21" s="27">
        <v>137915</v>
      </c>
      <c r="E21" s="27">
        <v>137915</v>
      </c>
      <c r="F21" s="209">
        <v>0</v>
      </c>
      <c r="G21" s="28">
        <f t="shared" si="1"/>
        <v>0</v>
      </c>
      <c r="H21" s="161"/>
      <c r="I21" s="162"/>
      <c r="J21" s="173" t="s">
        <v>147</v>
      </c>
      <c r="K21" s="29">
        <v>50000</v>
      </c>
      <c r="L21" s="29">
        <v>50000</v>
      </c>
      <c r="M21" s="29">
        <f t="shared" si="2"/>
        <v>0</v>
      </c>
      <c r="N21" s="28">
        <v>0</v>
      </c>
    </row>
    <row r="22" spans="1:14" ht="15" customHeight="1">
      <c r="A22" s="256" t="s">
        <v>82</v>
      </c>
      <c r="B22" s="255"/>
      <c r="C22" s="255"/>
      <c r="D22" s="29">
        <f>D23</f>
        <v>5000</v>
      </c>
      <c r="E22" s="29">
        <f>E23</f>
        <v>10218</v>
      </c>
      <c r="F22" s="208">
        <f t="shared" si="0"/>
        <v>5218</v>
      </c>
      <c r="G22" s="28">
        <f t="shared" si="1"/>
        <v>104.36000000000001</v>
      </c>
      <c r="H22" s="256" t="s">
        <v>79</v>
      </c>
      <c r="I22" s="255"/>
      <c r="J22" s="255"/>
      <c r="K22" s="29">
        <f>K23</f>
        <v>59991200</v>
      </c>
      <c r="L22" s="29">
        <f>L23</f>
        <v>59991200</v>
      </c>
      <c r="M22" s="29">
        <f t="shared" si="2"/>
        <v>0</v>
      </c>
      <c r="N22" s="28">
        <f t="shared" si="3"/>
        <v>0</v>
      </c>
    </row>
    <row r="23" spans="1:14" ht="15" customHeight="1">
      <c r="A23" s="159"/>
      <c r="B23" s="255" t="s">
        <v>83</v>
      </c>
      <c r="C23" s="255"/>
      <c r="D23" s="29">
        <f>D24+D25</f>
        <v>5000</v>
      </c>
      <c r="E23" s="29">
        <f>E24+E25</f>
        <v>10218</v>
      </c>
      <c r="F23" s="208">
        <f t="shared" si="0"/>
        <v>5218</v>
      </c>
      <c r="G23" s="28">
        <f t="shared" si="1"/>
        <v>104.36000000000001</v>
      </c>
      <c r="H23" s="159"/>
      <c r="I23" s="255" t="s">
        <v>81</v>
      </c>
      <c r="J23" s="255"/>
      <c r="K23" s="29">
        <f>SUM(K24:K30)</f>
        <v>59991200</v>
      </c>
      <c r="L23" s="29">
        <f>SUM(L24:L30)</f>
        <v>59991200</v>
      </c>
      <c r="M23" s="29">
        <f t="shared" si="2"/>
        <v>0</v>
      </c>
      <c r="N23" s="28">
        <f t="shared" si="3"/>
        <v>0</v>
      </c>
    </row>
    <row r="24" spans="1:14" ht="15" customHeight="1">
      <c r="A24" s="159"/>
      <c r="B24" s="152"/>
      <c r="C24" s="152" t="s">
        <v>84</v>
      </c>
      <c r="D24" s="27">
        <v>2000</v>
      </c>
      <c r="E24" s="27">
        <v>2012</v>
      </c>
      <c r="F24" s="208">
        <f t="shared" si="0"/>
        <v>12</v>
      </c>
      <c r="G24" s="28">
        <f t="shared" si="1"/>
        <v>0.6</v>
      </c>
      <c r="H24" s="159"/>
      <c r="I24" s="152"/>
      <c r="J24" s="152" t="s">
        <v>149</v>
      </c>
      <c r="K24" s="27">
        <v>191500</v>
      </c>
      <c r="L24" s="27">
        <v>191500</v>
      </c>
      <c r="M24" s="29">
        <f t="shared" si="2"/>
        <v>0</v>
      </c>
      <c r="N24" s="28">
        <f t="shared" si="3"/>
        <v>0</v>
      </c>
    </row>
    <row r="25" spans="1:14" ht="15" customHeight="1">
      <c r="A25" s="161"/>
      <c r="B25" s="162"/>
      <c r="C25" s="163" t="s">
        <v>145</v>
      </c>
      <c r="D25" s="29">
        <v>3000</v>
      </c>
      <c r="E25" s="29">
        <v>8206</v>
      </c>
      <c r="F25" s="208">
        <f>E25-D25</f>
        <v>5206</v>
      </c>
      <c r="G25" s="28">
        <f t="shared" si="1"/>
        <v>173.53333333333333</v>
      </c>
      <c r="H25" s="159"/>
      <c r="I25" s="152"/>
      <c r="J25" s="152" t="s">
        <v>150</v>
      </c>
      <c r="K25" s="27">
        <v>431850</v>
      </c>
      <c r="L25" s="27">
        <v>431850</v>
      </c>
      <c r="M25" s="29">
        <f t="shared" si="2"/>
        <v>0</v>
      </c>
      <c r="N25" s="28">
        <f t="shared" si="3"/>
        <v>0</v>
      </c>
    </row>
    <row r="26" spans="1:14" ht="15" customHeight="1">
      <c r="A26" s="256" t="s">
        <v>85</v>
      </c>
      <c r="B26" s="255"/>
      <c r="C26" s="255"/>
      <c r="D26" s="29">
        <v>0</v>
      </c>
      <c r="E26" s="29">
        <v>0</v>
      </c>
      <c r="F26" s="208"/>
      <c r="G26" s="28"/>
      <c r="H26" s="159"/>
      <c r="I26" s="152"/>
      <c r="J26" s="152" t="s">
        <v>151</v>
      </c>
      <c r="K26" s="27">
        <v>200000</v>
      </c>
      <c r="L26" s="27">
        <v>200000</v>
      </c>
      <c r="M26" s="29">
        <f t="shared" si="2"/>
        <v>0</v>
      </c>
      <c r="N26" s="28">
        <f t="shared" si="3"/>
        <v>0</v>
      </c>
    </row>
    <row r="27" spans="1:14" ht="15" customHeight="1">
      <c r="A27" s="159"/>
      <c r="B27" s="255" t="s">
        <v>87</v>
      </c>
      <c r="C27" s="255"/>
      <c r="D27" s="27">
        <v>0</v>
      </c>
      <c r="E27" s="27">
        <v>0</v>
      </c>
      <c r="F27" s="208"/>
      <c r="G27" s="28"/>
      <c r="H27" s="159"/>
      <c r="I27" s="253" t="s">
        <v>152</v>
      </c>
      <c r="J27" s="254"/>
      <c r="K27" s="27">
        <v>924850</v>
      </c>
      <c r="L27" s="27">
        <v>924850</v>
      </c>
      <c r="M27" s="29">
        <f t="shared" si="2"/>
        <v>0</v>
      </c>
      <c r="N27" s="28">
        <f t="shared" si="3"/>
        <v>0</v>
      </c>
    </row>
    <row r="28" spans="1:14" ht="15" customHeight="1">
      <c r="A28" s="159"/>
      <c r="B28" s="152"/>
      <c r="C28" s="152" t="s">
        <v>89</v>
      </c>
      <c r="D28" s="29"/>
      <c r="E28" s="29"/>
      <c r="F28" s="208"/>
      <c r="G28" s="28"/>
      <c r="H28" s="159"/>
      <c r="I28" s="253" t="s">
        <v>153</v>
      </c>
      <c r="J28" s="254"/>
      <c r="K28" s="27">
        <v>146000</v>
      </c>
      <c r="L28" s="27">
        <v>146000</v>
      </c>
      <c r="M28" s="29">
        <f t="shared" si="2"/>
        <v>0</v>
      </c>
      <c r="N28" s="28">
        <f t="shared" si="3"/>
        <v>0</v>
      </c>
    </row>
    <row r="29" spans="1:14" ht="15" customHeight="1">
      <c r="A29" s="159"/>
      <c r="B29" s="152"/>
      <c r="C29" s="152"/>
      <c r="D29" s="29"/>
      <c r="E29" s="29"/>
      <c r="F29" s="208"/>
      <c r="G29" s="28"/>
      <c r="H29" s="159"/>
      <c r="I29" s="253" t="s">
        <v>262</v>
      </c>
      <c r="J29" s="254"/>
      <c r="K29" s="27">
        <v>47000</v>
      </c>
      <c r="L29" s="27">
        <v>47000</v>
      </c>
      <c r="M29" s="29">
        <f t="shared" si="2"/>
        <v>0</v>
      </c>
      <c r="N29" s="28">
        <f t="shared" si="3"/>
        <v>0</v>
      </c>
    </row>
    <row r="30" spans="1:14" ht="15" customHeight="1">
      <c r="A30" s="164"/>
      <c r="B30" s="165"/>
      <c r="C30" s="165"/>
      <c r="D30" s="29"/>
      <c r="E30" s="29"/>
      <c r="F30" s="107"/>
      <c r="G30" s="28"/>
      <c r="H30" s="159"/>
      <c r="I30" s="253" t="s">
        <v>154</v>
      </c>
      <c r="J30" s="254"/>
      <c r="K30" s="29">
        <v>58050000</v>
      </c>
      <c r="L30" s="29">
        <v>58050000</v>
      </c>
      <c r="M30" s="29">
        <f t="shared" si="2"/>
        <v>0</v>
      </c>
      <c r="N30" s="28">
        <f t="shared" si="3"/>
        <v>0</v>
      </c>
    </row>
    <row r="31" spans="1:14" ht="15" customHeight="1">
      <c r="A31" s="164"/>
      <c r="B31" s="165"/>
      <c r="C31" s="165"/>
      <c r="D31" s="29"/>
      <c r="E31" s="29"/>
      <c r="F31" s="107"/>
      <c r="G31" s="28"/>
      <c r="H31" s="256" t="s">
        <v>230</v>
      </c>
      <c r="I31" s="255"/>
      <c r="J31" s="255"/>
      <c r="K31" s="29">
        <f>K32</f>
        <v>23044</v>
      </c>
      <c r="L31" s="29">
        <f>L32</f>
        <v>23044</v>
      </c>
      <c r="M31" s="29">
        <f t="shared" si="2"/>
        <v>0</v>
      </c>
      <c r="N31" s="28">
        <f t="shared" si="3"/>
        <v>0</v>
      </c>
    </row>
    <row r="32" spans="1:14" ht="15" customHeight="1">
      <c r="A32" s="164"/>
      <c r="B32" s="165"/>
      <c r="C32" s="165"/>
      <c r="D32" s="29"/>
      <c r="E32" s="29"/>
      <c r="F32" s="107"/>
      <c r="G32" s="28"/>
      <c r="H32" s="159"/>
      <c r="I32" s="255" t="s">
        <v>230</v>
      </c>
      <c r="J32" s="255"/>
      <c r="K32" s="27">
        <f>K33</f>
        <v>23044</v>
      </c>
      <c r="L32" s="27">
        <f>L33</f>
        <v>23044</v>
      </c>
      <c r="M32" s="29">
        <f t="shared" si="2"/>
        <v>0</v>
      </c>
      <c r="N32" s="28">
        <f t="shared" si="3"/>
        <v>0</v>
      </c>
    </row>
    <row r="33" spans="1:14" ht="15" customHeight="1">
      <c r="A33" s="164"/>
      <c r="B33" s="165"/>
      <c r="C33" s="165"/>
      <c r="D33" s="29"/>
      <c r="E33" s="29"/>
      <c r="F33" s="107"/>
      <c r="G33" s="28"/>
      <c r="H33" s="159"/>
      <c r="I33" s="152"/>
      <c r="J33" s="152" t="s">
        <v>231</v>
      </c>
      <c r="K33" s="29">
        <v>23044</v>
      </c>
      <c r="L33" s="29">
        <v>23044</v>
      </c>
      <c r="M33" s="29">
        <f t="shared" si="2"/>
        <v>0</v>
      </c>
      <c r="N33" s="28">
        <f t="shared" si="3"/>
        <v>0</v>
      </c>
    </row>
    <row r="34" spans="1:14" ht="15" customHeight="1">
      <c r="A34" s="166"/>
      <c r="B34" s="167"/>
      <c r="C34" s="167"/>
      <c r="D34" s="115"/>
      <c r="E34" s="115"/>
      <c r="F34" s="116"/>
      <c r="G34" s="117"/>
      <c r="H34" s="256" t="s">
        <v>155</v>
      </c>
      <c r="I34" s="255"/>
      <c r="J34" s="255"/>
      <c r="K34" s="29">
        <f>K35</f>
        <v>72871</v>
      </c>
      <c r="L34" s="29">
        <f>L35</f>
        <v>78489</v>
      </c>
      <c r="M34" s="29">
        <f t="shared" si="2"/>
        <v>5618</v>
      </c>
      <c r="N34" s="28">
        <v>0</v>
      </c>
    </row>
    <row r="35" spans="1:14" ht="15" customHeight="1">
      <c r="A35" s="168"/>
      <c r="B35" s="169"/>
      <c r="C35" s="169"/>
      <c r="D35" s="109"/>
      <c r="E35" s="109"/>
      <c r="F35" s="110"/>
      <c r="G35" s="111"/>
      <c r="H35" s="159"/>
      <c r="I35" s="255" t="s">
        <v>155</v>
      </c>
      <c r="J35" s="255"/>
      <c r="K35" s="27">
        <f>K36</f>
        <v>72871</v>
      </c>
      <c r="L35" s="27">
        <f>L36</f>
        <v>78489</v>
      </c>
      <c r="M35" s="29">
        <f t="shared" si="2"/>
        <v>5618</v>
      </c>
      <c r="N35" s="28">
        <v>0</v>
      </c>
    </row>
    <row r="36" spans="1:14" ht="12.75" customHeight="1" thickBot="1">
      <c r="A36" s="170"/>
      <c r="B36" s="171"/>
      <c r="C36" s="171"/>
      <c r="D36" s="112"/>
      <c r="E36" s="112"/>
      <c r="F36" s="113"/>
      <c r="G36" s="114"/>
      <c r="H36" s="174"/>
      <c r="I36" s="175"/>
      <c r="J36" s="175" t="s">
        <v>332</v>
      </c>
      <c r="K36" s="30">
        <v>72871</v>
      </c>
      <c r="L36" s="30">
        <v>78489</v>
      </c>
      <c r="M36" s="30">
        <f t="shared" si="2"/>
        <v>5618</v>
      </c>
      <c r="N36" s="108">
        <v>0</v>
      </c>
    </row>
    <row r="37" spans="1:14" ht="12.75" customHeight="1">
      <c r="A37" s="153"/>
      <c r="B37" s="153"/>
      <c r="C37" s="153"/>
      <c r="D37" s="154"/>
      <c r="E37" s="154"/>
      <c r="F37" s="155"/>
      <c r="G37" s="155"/>
      <c r="H37" s="156"/>
      <c r="I37" s="156"/>
      <c r="J37" s="156"/>
      <c r="K37" s="157"/>
      <c r="L37" s="157"/>
      <c r="M37" s="157"/>
      <c r="N37" s="158"/>
    </row>
    <row r="38" spans="1:14" ht="12.75" customHeight="1">
      <c r="A38" s="153"/>
      <c r="B38" s="153"/>
      <c r="C38" s="153"/>
      <c r="D38" s="154"/>
      <c r="E38" s="154"/>
      <c r="F38" s="155"/>
      <c r="G38" s="155"/>
      <c r="H38" s="156"/>
      <c r="I38" s="156"/>
      <c r="J38" s="156"/>
      <c r="K38" s="157"/>
      <c r="L38" s="157"/>
      <c r="M38" s="157"/>
      <c r="N38" s="158"/>
    </row>
    <row r="39" spans="1:14" ht="12.75" customHeight="1">
      <c r="A39" s="153"/>
      <c r="B39" s="153"/>
      <c r="C39" s="153"/>
      <c r="D39" s="154"/>
      <c r="E39" s="154"/>
      <c r="F39" s="155"/>
      <c r="G39" s="155"/>
      <c r="H39" s="156"/>
      <c r="I39" s="156"/>
      <c r="J39" s="156"/>
      <c r="K39" s="157"/>
      <c r="L39" s="157"/>
      <c r="M39" s="157"/>
      <c r="N39" s="158"/>
    </row>
    <row r="40" spans="8:14" ht="12.75" customHeight="1">
      <c r="H40" s="20"/>
      <c r="I40" s="20"/>
      <c r="J40" s="20"/>
      <c r="K40" s="21"/>
      <c r="L40" s="21"/>
      <c r="M40" s="21"/>
      <c r="N40" s="22"/>
    </row>
  </sheetData>
  <sheetProtection/>
  <mergeCells count="45">
    <mergeCell ref="I35:J35"/>
    <mergeCell ref="A3:G3"/>
    <mergeCell ref="H3:N3"/>
    <mergeCell ref="A4:A5"/>
    <mergeCell ref="B4:B5"/>
    <mergeCell ref="C4:C5"/>
    <mergeCell ref="K4:K5"/>
    <mergeCell ref="L4:L5"/>
    <mergeCell ref="M4:N4"/>
    <mergeCell ref="J4:J5"/>
    <mergeCell ref="F4:G4"/>
    <mergeCell ref="H4:H5"/>
    <mergeCell ref="I4:I5"/>
    <mergeCell ref="H6:J6"/>
    <mergeCell ref="H34:J34"/>
    <mergeCell ref="E4:E5"/>
    <mergeCell ref="I23:J23"/>
    <mergeCell ref="A22:C22"/>
    <mergeCell ref="B23:C23"/>
    <mergeCell ref="B14:C14"/>
    <mergeCell ref="A19:C19"/>
    <mergeCell ref="B20:C20"/>
    <mergeCell ref="A6:C6"/>
    <mergeCell ref="A7:C7"/>
    <mergeCell ref="H7:J7"/>
    <mergeCell ref="A26:C26"/>
    <mergeCell ref="M2:N2"/>
    <mergeCell ref="A1:N1"/>
    <mergeCell ref="A16:C16"/>
    <mergeCell ref="B17:C17"/>
    <mergeCell ref="B8:C8"/>
    <mergeCell ref="I8:J8"/>
    <mergeCell ref="A13:C13"/>
    <mergeCell ref="I14:J14"/>
    <mergeCell ref="D4:D5"/>
    <mergeCell ref="I29:J29"/>
    <mergeCell ref="B27:C27"/>
    <mergeCell ref="H18:J18"/>
    <mergeCell ref="H31:J31"/>
    <mergeCell ref="I32:J32"/>
    <mergeCell ref="I27:J27"/>
    <mergeCell ref="I28:J28"/>
    <mergeCell ref="I30:J30"/>
    <mergeCell ref="I19:J19"/>
    <mergeCell ref="H22:J22"/>
  </mergeCells>
  <printOptions horizontalCentered="1" verticalCentered="1"/>
  <pageMargins left="0.1968503937007874" right="0.1968503937007874" top="0.5905511811023623" bottom="0.1968503937007874" header="0.3937007874015748" footer="0.3937007874015748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R8" sqref="R8"/>
    </sheetView>
  </sheetViews>
  <sheetFormatPr defaultColWidth="8.88671875" defaultRowHeight="13.5"/>
  <cols>
    <col min="1" max="1" width="7.88671875" style="16" customWidth="1"/>
    <col min="2" max="2" width="8.6640625" style="16" customWidth="1"/>
    <col min="3" max="3" width="9.3359375" style="16" customWidth="1"/>
    <col min="4" max="5" width="5.99609375" style="16" customWidth="1"/>
    <col min="6" max="6" width="5.77734375" style="16" customWidth="1"/>
    <col min="7" max="7" width="2.99609375" style="16" customWidth="1"/>
    <col min="8" max="8" width="4.6640625" style="16" customWidth="1"/>
    <col min="9" max="9" width="3.4453125" style="16" customWidth="1"/>
    <col min="10" max="10" width="10.10546875" style="16" customWidth="1"/>
    <col min="11" max="11" width="9.10546875" style="16" customWidth="1"/>
    <col min="12" max="12" width="5.21484375" style="16" customWidth="1"/>
  </cols>
  <sheetData>
    <row r="1" spans="1:12" ht="30" customHeight="1">
      <c r="A1" s="347" t="s">
        <v>138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14.25">
      <c r="A2" s="348" t="s">
        <v>311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7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7.25" customHeight="1">
      <c r="A4" s="87" t="s">
        <v>116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17" customFormat="1" ht="17.25" customHeight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 t="s">
        <v>34</v>
      </c>
    </row>
    <row r="6" spans="1:12" s="17" customFormat="1" ht="17.25" customHeight="1">
      <c r="A6" s="349" t="s">
        <v>117</v>
      </c>
      <c r="B6" s="351" t="s">
        <v>118</v>
      </c>
      <c r="C6" s="353" t="s">
        <v>119</v>
      </c>
      <c r="D6" s="353"/>
      <c r="E6" s="353"/>
      <c r="F6" s="353"/>
      <c r="G6" s="353"/>
      <c r="H6" s="354" t="s">
        <v>120</v>
      </c>
      <c r="I6" s="354"/>
      <c r="J6" s="356" t="s">
        <v>121</v>
      </c>
      <c r="K6" s="354" t="s">
        <v>122</v>
      </c>
      <c r="L6" s="358" t="s">
        <v>3</v>
      </c>
    </row>
    <row r="7" spans="1:12" s="17" customFormat="1" ht="17.25" customHeight="1" thickBot="1">
      <c r="A7" s="350"/>
      <c r="B7" s="352"/>
      <c r="C7" s="90" t="s">
        <v>123</v>
      </c>
      <c r="D7" s="90" t="s">
        <v>124</v>
      </c>
      <c r="E7" s="143" t="s">
        <v>114</v>
      </c>
      <c r="F7" s="360" t="s">
        <v>125</v>
      </c>
      <c r="G7" s="361"/>
      <c r="H7" s="355"/>
      <c r="I7" s="355"/>
      <c r="J7" s="357"/>
      <c r="K7" s="355"/>
      <c r="L7" s="359"/>
    </row>
    <row r="8" spans="1:12" s="17" customFormat="1" ht="17.25" customHeight="1" thickBot="1" thickTop="1">
      <c r="A8" s="91" t="s">
        <v>24</v>
      </c>
      <c r="B8" s="92">
        <f>퇴직금!G5</f>
        <v>1973184</v>
      </c>
      <c r="C8" s="92"/>
      <c r="D8" s="92">
        <f>퇴직금!D6+퇴직금!D7</f>
        <v>1231</v>
      </c>
      <c r="E8" s="92">
        <f>퇴직금!F8</f>
        <v>0</v>
      </c>
      <c r="F8" s="344">
        <f>SUM(C8:D8)-E8</f>
        <v>1231</v>
      </c>
      <c r="G8" s="344"/>
      <c r="H8" s="344">
        <f>F8+B8</f>
        <v>1974415</v>
      </c>
      <c r="I8" s="344"/>
      <c r="J8" s="92">
        <f>퇴직금!E8</f>
        <v>0</v>
      </c>
      <c r="K8" s="92">
        <f>H8-J8</f>
        <v>1974415</v>
      </c>
      <c r="L8" s="93"/>
    </row>
    <row r="9" spans="1:12" s="17" customFormat="1" ht="17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s="17" customFormat="1" ht="17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7.25" customHeight="1">
      <c r="A11" s="311" t="s">
        <v>312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spans="1:12" s="17" customFormat="1" ht="17.25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 t="s">
        <v>34</v>
      </c>
    </row>
    <row r="13" spans="1:12" s="17" customFormat="1" ht="34.5" customHeight="1" thickBot="1">
      <c r="A13" s="345" t="s">
        <v>126</v>
      </c>
      <c r="B13" s="314"/>
      <c r="C13" s="314" t="s">
        <v>127</v>
      </c>
      <c r="D13" s="314"/>
      <c r="E13" s="118"/>
      <c r="F13" s="314" t="s">
        <v>252</v>
      </c>
      <c r="G13" s="346"/>
      <c r="H13" s="346"/>
      <c r="I13" s="314" t="s">
        <v>128</v>
      </c>
      <c r="J13" s="314"/>
      <c r="K13" s="314" t="s">
        <v>3</v>
      </c>
      <c r="L13" s="317"/>
    </row>
    <row r="14" spans="1:12" s="17" customFormat="1" ht="17.25" customHeight="1" thickTop="1">
      <c r="A14" s="318" t="s">
        <v>144</v>
      </c>
      <c r="B14" s="319"/>
      <c r="C14" s="319">
        <v>2094210</v>
      </c>
      <c r="D14" s="319"/>
      <c r="E14" s="184"/>
      <c r="F14" s="320" t="s">
        <v>43</v>
      </c>
      <c r="G14" s="320"/>
      <c r="H14" s="320"/>
      <c r="I14" s="320"/>
      <c r="J14" s="320"/>
      <c r="K14" s="320"/>
      <c r="L14" s="343"/>
    </row>
    <row r="15" spans="1:12" s="17" customFormat="1" ht="17.25" customHeight="1" thickBot="1">
      <c r="A15" s="337" t="s">
        <v>233</v>
      </c>
      <c r="B15" s="338"/>
      <c r="C15" s="338">
        <v>2488450</v>
      </c>
      <c r="D15" s="338"/>
      <c r="E15" s="145"/>
      <c r="F15" s="362" t="s">
        <v>43</v>
      </c>
      <c r="G15" s="362"/>
      <c r="H15" s="362"/>
      <c r="I15" s="362"/>
      <c r="J15" s="362"/>
      <c r="K15" s="362"/>
      <c r="L15" s="363"/>
    </row>
    <row r="16" spans="1:12" s="17" customFormat="1" ht="17.25" customHeight="1" thickBot="1" thickTop="1">
      <c r="A16" s="326" t="s">
        <v>125</v>
      </c>
      <c r="B16" s="304"/>
      <c r="C16" s="366">
        <f>SUM(C14:D15)</f>
        <v>4582660</v>
      </c>
      <c r="D16" s="366"/>
      <c r="E16" s="144"/>
      <c r="F16" s="304" t="s">
        <v>129</v>
      </c>
      <c r="G16" s="304"/>
      <c r="H16" s="304"/>
      <c r="I16" s="304">
        <f>SUM(I14:J15)</f>
        <v>0</v>
      </c>
      <c r="J16" s="304"/>
      <c r="K16" s="304"/>
      <c r="L16" s="306"/>
    </row>
    <row r="17" spans="1:12" ht="17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17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7.25" customHeight="1">
      <c r="A19" s="311" t="s">
        <v>313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</row>
    <row r="20" spans="1:12" s="17" customFormat="1" ht="17.25" customHeight="1" thickBo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 t="s">
        <v>34</v>
      </c>
    </row>
    <row r="21" spans="1:12" s="17" customFormat="1" ht="34.5" customHeight="1" thickBot="1">
      <c r="A21" s="312" t="s">
        <v>130</v>
      </c>
      <c r="B21" s="313"/>
      <c r="C21" s="314" t="s">
        <v>131</v>
      </c>
      <c r="D21" s="315"/>
      <c r="E21" s="315"/>
      <c r="F21" s="315"/>
      <c r="G21" s="313" t="s">
        <v>132</v>
      </c>
      <c r="H21" s="316"/>
      <c r="I21" s="316"/>
      <c r="J21" s="314" t="s">
        <v>131</v>
      </c>
      <c r="K21" s="314"/>
      <c r="L21" s="317"/>
    </row>
    <row r="22" spans="1:12" s="17" customFormat="1" ht="17.25" customHeight="1" thickBot="1" thickTop="1">
      <c r="A22" s="321" t="s">
        <v>253</v>
      </c>
      <c r="B22" s="322"/>
      <c r="C22" s="322">
        <f>C14</f>
        <v>2094210</v>
      </c>
      <c r="D22" s="339"/>
      <c r="E22" s="339"/>
      <c r="F22" s="339"/>
      <c r="G22" s="340"/>
      <c r="H22" s="341"/>
      <c r="I22" s="341"/>
      <c r="J22" s="340"/>
      <c r="K22" s="340"/>
      <c r="L22" s="342"/>
    </row>
    <row r="23" spans="1:12" s="17" customFormat="1" ht="17.25" customHeight="1" thickBot="1" thickTop="1">
      <c r="A23" s="329" t="s">
        <v>233</v>
      </c>
      <c r="B23" s="330"/>
      <c r="C23" s="330">
        <f>C15</f>
        <v>2488450</v>
      </c>
      <c r="D23" s="331"/>
      <c r="E23" s="331"/>
      <c r="F23" s="332"/>
      <c r="G23" s="333" t="s">
        <v>42</v>
      </c>
      <c r="H23" s="334"/>
      <c r="I23" s="334"/>
      <c r="J23" s="335">
        <f>SUM(C22:F23)</f>
        <v>4582660</v>
      </c>
      <c r="K23" s="335"/>
      <c r="L23" s="336"/>
    </row>
    <row r="24" spans="1:12" s="17" customFormat="1" ht="17.25" customHeight="1">
      <c r="A24" s="98"/>
      <c r="B24" s="98"/>
      <c r="C24" s="98"/>
      <c r="D24" s="99"/>
      <c r="E24" s="99"/>
      <c r="F24" s="99"/>
      <c r="G24" s="100"/>
      <c r="H24" s="101"/>
      <c r="I24" s="101"/>
      <c r="J24" s="100"/>
      <c r="K24" s="100"/>
      <c r="L24" s="100"/>
    </row>
    <row r="25" spans="1:12" s="17" customFormat="1" ht="17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s="17" customFormat="1" ht="17.25" customHeight="1">
      <c r="A26" s="311" t="s">
        <v>314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</row>
    <row r="27" spans="1:12" s="17" customFormat="1" ht="17.25" customHeight="1" thickBo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 t="s">
        <v>34</v>
      </c>
    </row>
    <row r="28" spans="1:12" s="17" customFormat="1" ht="17.25" customHeight="1" thickBot="1">
      <c r="A28" s="312" t="s">
        <v>130</v>
      </c>
      <c r="B28" s="313"/>
      <c r="C28" s="314" t="s">
        <v>131</v>
      </c>
      <c r="D28" s="315"/>
      <c r="E28" s="315"/>
      <c r="F28" s="315"/>
      <c r="G28" s="313" t="s">
        <v>132</v>
      </c>
      <c r="H28" s="316"/>
      <c r="I28" s="316"/>
      <c r="J28" s="314" t="s">
        <v>131</v>
      </c>
      <c r="K28" s="314"/>
      <c r="L28" s="317"/>
    </row>
    <row r="29" spans="1:12" s="17" customFormat="1" ht="17.25" customHeight="1" thickBot="1" thickTop="1">
      <c r="A29" s="307"/>
      <c r="B29" s="308"/>
      <c r="C29" s="308"/>
      <c r="D29" s="309"/>
      <c r="E29" s="309"/>
      <c r="F29" s="309"/>
      <c r="G29" s="308"/>
      <c r="H29" s="309"/>
      <c r="I29" s="309"/>
      <c r="J29" s="308"/>
      <c r="K29" s="308"/>
      <c r="L29" s="310"/>
    </row>
    <row r="30" spans="1:12" s="17" customFormat="1" ht="17.25" customHeight="1" thickBot="1" thickTop="1">
      <c r="A30" s="301"/>
      <c r="B30" s="302"/>
      <c r="C30" s="302"/>
      <c r="D30" s="303"/>
      <c r="E30" s="303"/>
      <c r="F30" s="303"/>
      <c r="G30" s="304" t="s">
        <v>42</v>
      </c>
      <c r="H30" s="305"/>
      <c r="I30" s="305"/>
      <c r="J30" s="304">
        <f>SUM(C29:F30,J29:L29)</f>
        <v>0</v>
      </c>
      <c r="K30" s="304"/>
      <c r="L30" s="306"/>
    </row>
    <row r="31" spans="1:12" s="17" customFormat="1" ht="17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2" ht="17.2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ht="17.25" customHeight="1">
      <c r="A33" s="87" t="s">
        <v>315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s="17" customFormat="1" ht="17.25" customHeight="1" thickBo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 t="s">
        <v>34</v>
      </c>
    </row>
    <row r="35" spans="1:12" s="17" customFormat="1" ht="34.5" customHeight="1" thickBot="1">
      <c r="A35" s="95" t="s">
        <v>133</v>
      </c>
      <c r="B35" s="314" t="s">
        <v>134</v>
      </c>
      <c r="C35" s="314"/>
      <c r="D35" s="314" t="s">
        <v>135</v>
      </c>
      <c r="E35" s="314"/>
      <c r="F35" s="314"/>
      <c r="G35" s="364" t="s">
        <v>136</v>
      </c>
      <c r="H35" s="365"/>
      <c r="I35" s="365"/>
      <c r="J35" s="314" t="s">
        <v>137</v>
      </c>
      <c r="K35" s="314"/>
      <c r="L35" s="94" t="s">
        <v>3</v>
      </c>
    </row>
    <row r="36" spans="1:12" s="17" customFormat="1" ht="17.25" customHeight="1" thickTop="1">
      <c r="A36" s="96" t="s">
        <v>253</v>
      </c>
      <c r="B36" s="327" t="s">
        <v>129</v>
      </c>
      <c r="C36" s="327"/>
      <c r="D36" s="327">
        <v>0</v>
      </c>
      <c r="E36" s="327"/>
      <c r="F36" s="327"/>
      <c r="G36" s="328" t="s">
        <v>129</v>
      </c>
      <c r="H36" s="328"/>
      <c r="I36" s="328"/>
      <c r="J36" s="327">
        <v>0</v>
      </c>
      <c r="K36" s="327"/>
      <c r="L36" s="103"/>
    </row>
    <row r="37" spans="1:12" s="17" customFormat="1" ht="17.25" customHeight="1" thickBot="1">
      <c r="A37" s="102" t="s">
        <v>254</v>
      </c>
      <c r="B37" s="323" t="s">
        <v>129</v>
      </c>
      <c r="C37" s="323"/>
      <c r="D37" s="323"/>
      <c r="E37" s="323"/>
      <c r="F37" s="323"/>
      <c r="G37" s="323" t="s">
        <v>129</v>
      </c>
      <c r="H37" s="323"/>
      <c r="I37" s="323"/>
      <c r="J37" s="323">
        <v>0</v>
      </c>
      <c r="K37" s="323"/>
      <c r="L37" s="104"/>
    </row>
    <row r="38" spans="1:12" s="17" customFormat="1" ht="17.25" customHeight="1" thickBot="1" thickTop="1">
      <c r="A38" s="97" t="s">
        <v>115</v>
      </c>
      <c r="B38" s="325" t="s">
        <v>129</v>
      </c>
      <c r="C38" s="325"/>
      <c r="D38" s="324">
        <f>D37</f>
        <v>0</v>
      </c>
      <c r="E38" s="324"/>
      <c r="F38" s="324"/>
      <c r="G38" s="325" t="s">
        <v>129</v>
      </c>
      <c r="H38" s="325"/>
      <c r="I38" s="325"/>
      <c r="J38" s="324">
        <f>J37</f>
        <v>0</v>
      </c>
      <c r="K38" s="324"/>
      <c r="L38" s="105"/>
    </row>
  </sheetData>
  <sheetProtection/>
  <mergeCells count="75">
    <mergeCell ref="C15:D15"/>
    <mergeCell ref="F15:H15"/>
    <mergeCell ref="I15:J15"/>
    <mergeCell ref="K15:L15"/>
    <mergeCell ref="G35:I35"/>
    <mergeCell ref="J35:K35"/>
    <mergeCell ref="C16:D16"/>
    <mergeCell ref="F16:H16"/>
    <mergeCell ref="I16:J16"/>
    <mergeCell ref="D35:F35"/>
    <mergeCell ref="A1:L1"/>
    <mergeCell ref="A2:L2"/>
    <mergeCell ref="A6:A7"/>
    <mergeCell ref="B6:B7"/>
    <mergeCell ref="C6:G6"/>
    <mergeCell ref="H6:I7"/>
    <mergeCell ref="J6:J7"/>
    <mergeCell ref="K6:K7"/>
    <mergeCell ref="L6:L7"/>
    <mergeCell ref="F7:G7"/>
    <mergeCell ref="K14:L14"/>
    <mergeCell ref="F8:G8"/>
    <mergeCell ref="H8:I8"/>
    <mergeCell ref="A11:L11"/>
    <mergeCell ref="A13:B13"/>
    <mergeCell ref="C13:D13"/>
    <mergeCell ref="F13:H13"/>
    <mergeCell ref="I13:J13"/>
    <mergeCell ref="K13:L13"/>
    <mergeCell ref="A15:B15"/>
    <mergeCell ref="C22:F22"/>
    <mergeCell ref="G22:I22"/>
    <mergeCell ref="J22:L22"/>
    <mergeCell ref="K16:L16"/>
    <mergeCell ref="A19:L19"/>
    <mergeCell ref="A21:B21"/>
    <mergeCell ref="C21:F21"/>
    <mergeCell ref="G21:I21"/>
    <mergeCell ref="J21:L21"/>
    <mergeCell ref="A16:B16"/>
    <mergeCell ref="D36:F36"/>
    <mergeCell ref="G36:I36"/>
    <mergeCell ref="J36:K36"/>
    <mergeCell ref="B36:C36"/>
    <mergeCell ref="A23:B23"/>
    <mergeCell ref="C23:F23"/>
    <mergeCell ref="G23:I23"/>
    <mergeCell ref="J23:L23"/>
    <mergeCell ref="B35:C35"/>
    <mergeCell ref="B37:C37"/>
    <mergeCell ref="D37:F37"/>
    <mergeCell ref="D38:F38"/>
    <mergeCell ref="J38:K38"/>
    <mergeCell ref="G37:I37"/>
    <mergeCell ref="J37:K37"/>
    <mergeCell ref="G38:I38"/>
    <mergeCell ref="B38:C38"/>
    <mergeCell ref="A26:L26"/>
    <mergeCell ref="A28:B28"/>
    <mergeCell ref="C28:F28"/>
    <mergeCell ref="G28:I28"/>
    <mergeCell ref="J28:L28"/>
    <mergeCell ref="A14:B14"/>
    <mergeCell ref="C14:D14"/>
    <mergeCell ref="F14:H14"/>
    <mergeCell ref="I14:J14"/>
    <mergeCell ref="A22:B22"/>
    <mergeCell ref="A30:B30"/>
    <mergeCell ref="C30:F30"/>
    <mergeCell ref="G30:I30"/>
    <mergeCell ref="J30:L30"/>
    <mergeCell ref="A29:B29"/>
    <mergeCell ref="C29:F29"/>
    <mergeCell ref="G29:I29"/>
    <mergeCell ref="J29:L29"/>
  </mergeCells>
  <printOptions/>
  <pageMargins left="0.49" right="0.5905511811023623" top="0.7874015748031497" bottom="0.5905511811023623" header="0.3937007874015748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29"/>
  <sheetViews>
    <sheetView view="pageBreakPreview" zoomScaleSheetLayoutView="100" zoomScalePageLayoutView="0" workbookViewId="0" topLeftCell="A1">
      <selection activeCell="A16" sqref="A16"/>
    </sheetView>
  </sheetViews>
  <sheetFormatPr defaultColWidth="8.88671875" defaultRowHeight="13.5"/>
  <cols>
    <col min="1" max="1" width="78.77734375" style="3" customWidth="1"/>
    <col min="2" max="2" width="16.6640625" style="0" customWidth="1"/>
  </cols>
  <sheetData>
    <row r="3" s="5" customFormat="1" ht="39.75" customHeight="1">
      <c r="A3" s="9" t="s">
        <v>8</v>
      </c>
    </row>
    <row r="4" s="5" customFormat="1" ht="39.75" customHeight="1">
      <c r="A4" s="4"/>
    </row>
    <row r="5" s="5" customFormat="1" ht="39.75" customHeight="1">
      <c r="A5" s="4" t="s">
        <v>9</v>
      </c>
    </row>
    <row r="6" s="5" customFormat="1" ht="39.75" customHeight="1">
      <c r="A6" s="18" t="s">
        <v>316</v>
      </c>
    </row>
    <row r="7" s="5" customFormat="1" ht="39.75" customHeight="1">
      <c r="A7" s="4" t="s">
        <v>4</v>
      </c>
    </row>
    <row r="8" s="5" customFormat="1" ht="39.75" customHeight="1">
      <c r="A8" s="4" t="s">
        <v>5</v>
      </c>
    </row>
    <row r="9" s="5" customFormat="1" ht="39.75" customHeight="1">
      <c r="A9" s="4" t="s">
        <v>46</v>
      </c>
    </row>
    <row r="10" s="5" customFormat="1" ht="39.75" customHeight="1">
      <c r="A10" s="4" t="s">
        <v>6</v>
      </c>
    </row>
    <row r="11" s="5" customFormat="1" ht="39.75" customHeight="1">
      <c r="A11" s="4" t="s">
        <v>7</v>
      </c>
    </row>
    <row r="12" s="5" customFormat="1" ht="39.75" customHeight="1">
      <c r="A12" s="4"/>
    </row>
    <row r="13" s="5" customFormat="1" ht="39.75" customHeight="1">
      <c r="A13" s="6" t="s">
        <v>336</v>
      </c>
    </row>
    <row r="14" s="5" customFormat="1" ht="39.75" customHeight="1">
      <c r="A14" s="4" t="s">
        <v>45</v>
      </c>
    </row>
    <row r="15" s="8" customFormat="1" ht="39.75" customHeight="1">
      <c r="A15" s="7" t="s">
        <v>44</v>
      </c>
    </row>
    <row r="16" s="8" customFormat="1" ht="39.75" customHeight="1">
      <c r="A16" s="7" t="s">
        <v>317</v>
      </c>
    </row>
    <row r="17" s="8" customFormat="1" ht="39.75" customHeight="1">
      <c r="A17" s="7" t="s">
        <v>234</v>
      </c>
    </row>
    <row r="18" s="5" customFormat="1" ht="39.75" customHeight="1">
      <c r="A18" s="4"/>
    </row>
    <row r="19" s="5" customFormat="1" ht="30" customHeight="1">
      <c r="A19" s="4"/>
    </row>
    <row r="20" s="5" customFormat="1" ht="30" customHeight="1">
      <c r="A20" s="4"/>
    </row>
    <row r="21" s="5" customFormat="1" ht="30" customHeight="1">
      <c r="A21" s="4"/>
    </row>
    <row r="22" s="5" customFormat="1" ht="30" customHeight="1">
      <c r="A22" s="4"/>
    </row>
    <row r="23" s="5" customFormat="1" ht="30" customHeight="1">
      <c r="A23" s="4"/>
    </row>
    <row r="24" s="5" customFormat="1" ht="30" customHeight="1">
      <c r="A24" s="4"/>
    </row>
    <row r="25" s="5" customFormat="1" ht="30" customHeight="1">
      <c r="A25" s="4"/>
    </row>
    <row r="26" s="5" customFormat="1" ht="30" customHeight="1">
      <c r="A26" s="4"/>
    </row>
    <row r="27" s="5" customFormat="1" ht="30" customHeight="1">
      <c r="A27" s="4"/>
    </row>
    <row r="28" s="5" customFormat="1" ht="30" customHeight="1">
      <c r="A28" s="4"/>
    </row>
    <row r="29" s="5" customFormat="1" ht="30" customHeight="1">
      <c r="A29" s="4"/>
    </row>
  </sheetData>
  <sheetProtection/>
  <printOptions/>
  <pageMargins left="0.7480314960629921" right="0.7480314960629921" top="0.984251968503937" bottom="0.984251968503937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G47" sqref="G47"/>
    </sheetView>
  </sheetViews>
  <sheetFormatPr defaultColWidth="8.88671875" defaultRowHeight="13.5"/>
  <cols>
    <col min="1" max="1" width="10.99609375" style="0" customWidth="1"/>
    <col min="2" max="3" width="12.88671875" style="0" customWidth="1"/>
    <col min="4" max="4" width="11.3359375" style="0" customWidth="1"/>
    <col min="5" max="5" width="14.3359375" style="0" customWidth="1"/>
    <col min="6" max="7" width="11.3359375" style="0" customWidth="1"/>
    <col min="8" max="8" width="14.99609375" style="0" customWidth="1"/>
    <col min="9" max="9" width="12.10546875" style="0" customWidth="1"/>
  </cols>
  <sheetData>
    <row r="1" spans="1:9" ht="25.5">
      <c r="A1" s="371" t="s">
        <v>318</v>
      </c>
      <c r="B1" s="371"/>
      <c r="C1" s="371"/>
      <c r="D1" s="371"/>
      <c r="E1" s="371"/>
      <c r="F1" s="371"/>
      <c r="G1" s="371"/>
      <c r="H1" s="371"/>
      <c r="I1" s="371"/>
    </row>
    <row r="2" spans="1:9" ht="9.7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7.25" thickBot="1">
      <c r="A3" s="367" t="s">
        <v>236</v>
      </c>
      <c r="B3" s="367"/>
      <c r="C3" s="367"/>
      <c r="D3" s="119"/>
      <c r="E3" s="119"/>
      <c r="F3" s="119"/>
      <c r="G3" s="119"/>
      <c r="H3" s="119"/>
      <c r="I3" s="127" t="s">
        <v>186</v>
      </c>
    </row>
    <row r="4" spans="1:9" ht="19.5" customHeight="1" thickBot="1">
      <c r="A4" s="124" t="s">
        <v>157</v>
      </c>
      <c r="B4" s="125" t="s">
        <v>158</v>
      </c>
      <c r="C4" s="125" t="s">
        <v>159</v>
      </c>
      <c r="D4" s="125" t="s">
        <v>160</v>
      </c>
      <c r="E4" s="125" t="s">
        <v>161</v>
      </c>
      <c r="F4" s="125" t="s">
        <v>162</v>
      </c>
      <c r="G4" s="125" t="s">
        <v>163</v>
      </c>
      <c r="H4" s="125" t="s">
        <v>164</v>
      </c>
      <c r="I4" s="126" t="s">
        <v>165</v>
      </c>
    </row>
    <row r="5" spans="1:9" ht="16.5" customHeight="1" thickTop="1">
      <c r="A5" s="368" t="s">
        <v>166</v>
      </c>
      <c r="B5" s="373" t="s">
        <v>167</v>
      </c>
      <c r="C5" s="373" t="s">
        <v>168</v>
      </c>
      <c r="D5" s="191" t="s">
        <v>169</v>
      </c>
      <c r="E5" s="192">
        <f>SUM(F5:I5)</f>
        <v>67000000</v>
      </c>
      <c r="F5" s="193"/>
      <c r="G5" s="193"/>
      <c r="H5" s="192">
        <v>67000000</v>
      </c>
      <c r="I5" s="194"/>
    </row>
    <row r="6" spans="1:9" ht="16.5" customHeight="1">
      <c r="A6" s="369"/>
      <c r="B6" s="370"/>
      <c r="C6" s="370"/>
      <c r="D6" s="197" t="s">
        <v>170</v>
      </c>
      <c r="E6" s="120">
        <f aca="true" t="shared" si="0" ref="E6:E16">SUM(F6:I6)</f>
        <v>67000000</v>
      </c>
      <c r="F6" s="121"/>
      <c r="G6" s="121"/>
      <c r="H6" s="120">
        <v>67000000</v>
      </c>
      <c r="I6" s="122"/>
    </row>
    <row r="7" spans="1:9" ht="16.5" customHeight="1">
      <c r="A7" s="369"/>
      <c r="B7" s="370"/>
      <c r="C7" s="370"/>
      <c r="D7" s="197" t="s">
        <v>171</v>
      </c>
      <c r="E7" s="120">
        <f t="shared" si="0"/>
        <v>67000000</v>
      </c>
      <c r="F7" s="121"/>
      <c r="G7" s="121"/>
      <c r="H7" s="120">
        <v>67000000</v>
      </c>
      <c r="I7" s="122"/>
    </row>
    <row r="8" spans="1:9" ht="16.5" customHeight="1">
      <c r="A8" s="369"/>
      <c r="B8" s="370" t="s">
        <v>172</v>
      </c>
      <c r="C8" s="370"/>
      <c r="D8" s="197" t="s">
        <v>169</v>
      </c>
      <c r="E8" s="120">
        <f t="shared" si="0"/>
        <v>67000000</v>
      </c>
      <c r="F8" s="121"/>
      <c r="G8" s="121"/>
      <c r="H8" s="120">
        <f>H5</f>
        <v>67000000</v>
      </c>
      <c r="I8" s="122"/>
    </row>
    <row r="9" spans="1:9" ht="16.5" customHeight="1">
      <c r="A9" s="369"/>
      <c r="B9" s="370"/>
      <c r="C9" s="370"/>
      <c r="D9" s="197" t="s">
        <v>170</v>
      </c>
      <c r="E9" s="120">
        <f t="shared" si="0"/>
        <v>67000000</v>
      </c>
      <c r="F9" s="121"/>
      <c r="G9" s="121"/>
      <c r="H9" s="120">
        <f>H6</f>
        <v>67000000</v>
      </c>
      <c r="I9" s="122"/>
    </row>
    <row r="10" spans="1:9" ht="16.5" customHeight="1">
      <c r="A10" s="369"/>
      <c r="B10" s="370"/>
      <c r="C10" s="370"/>
      <c r="D10" s="197" t="s">
        <v>171</v>
      </c>
      <c r="E10" s="120">
        <f t="shared" si="0"/>
        <v>67000000</v>
      </c>
      <c r="F10" s="121"/>
      <c r="G10" s="121"/>
      <c r="H10" s="120">
        <f>H7</f>
        <v>67000000</v>
      </c>
      <c r="I10" s="122"/>
    </row>
    <row r="11" spans="1:9" ht="16.5" customHeight="1">
      <c r="A11" s="369"/>
      <c r="B11" s="370" t="s">
        <v>173</v>
      </c>
      <c r="C11" s="370" t="s">
        <v>174</v>
      </c>
      <c r="D11" s="197" t="s">
        <v>169</v>
      </c>
      <c r="E11" s="120">
        <f t="shared" si="0"/>
        <v>58050000</v>
      </c>
      <c r="F11" s="121"/>
      <c r="G11" s="121"/>
      <c r="H11" s="120">
        <v>58050000</v>
      </c>
      <c r="I11" s="122"/>
    </row>
    <row r="12" spans="1:9" ht="16.5" customHeight="1">
      <c r="A12" s="369"/>
      <c r="B12" s="370"/>
      <c r="C12" s="370"/>
      <c r="D12" s="197" t="s">
        <v>170</v>
      </c>
      <c r="E12" s="120">
        <f t="shared" si="0"/>
        <v>58050000</v>
      </c>
      <c r="F12" s="121"/>
      <c r="G12" s="121"/>
      <c r="H12" s="120">
        <v>58050000</v>
      </c>
      <c r="I12" s="122"/>
    </row>
    <row r="13" spans="1:9" ht="16.5" customHeight="1">
      <c r="A13" s="369"/>
      <c r="B13" s="370"/>
      <c r="C13" s="370"/>
      <c r="D13" s="197" t="s">
        <v>171</v>
      </c>
      <c r="E13" s="120">
        <f t="shared" si="0"/>
        <v>58050000</v>
      </c>
      <c r="F13" s="121"/>
      <c r="G13" s="121"/>
      <c r="H13" s="120">
        <v>58050000</v>
      </c>
      <c r="I13" s="122"/>
    </row>
    <row r="14" spans="1:9" ht="16.5" customHeight="1">
      <c r="A14" s="369"/>
      <c r="B14" s="370" t="s">
        <v>172</v>
      </c>
      <c r="C14" s="370"/>
      <c r="D14" s="197" t="s">
        <v>169</v>
      </c>
      <c r="E14" s="120">
        <f t="shared" si="0"/>
        <v>58050000</v>
      </c>
      <c r="F14" s="121"/>
      <c r="G14" s="121"/>
      <c r="H14" s="120">
        <f>H11</f>
        <v>58050000</v>
      </c>
      <c r="I14" s="122"/>
    </row>
    <row r="15" spans="1:9" ht="16.5" customHeight="1">
      <c r="A15" s="369"/>
      <c r="B15" s="370"/>
      <c r="C15" s="370"/>
      <c r="D15" s="197" t="s">
        <v>170</v>
      </c>
      <c r="E15" s="120">
        <f t="shared" si="0"/>
        <v>58050000</v>
      </c>
      <c r="F15" s="121"/>
      <c r="G15" s="121"/>
      <c r="H15" s="120">
        <f>H12</f>
        <v>58050000</v>
      </c>
      <c r="I15" s="122"/>
    </row>
    <row r="16" spans="1:9" ht="16.5" customHeight="1">
      <c r="A16" s="369"/>
      <c r="B16" s="370"/>
      <c r="C16" s="370"/>
      <c r="D16" s="197" t="s">
        <v>171</v>
      </c>
      <c r="E16" s="120">
        <f t="shared" si="0"/>
        <v>58050000</v>
      </c>
      <c r="F16" s="121"/>
      <c r="G16" s="121"/>
      <c r="H16" s="120">
        <f>H13</f>
        <v>58050000</v>
      </c>
      <c r="I16" s="122"/>
    </row>
    <row r="17" spans="1:9" ht="16.5" customHeight="1">
      <c r="A17" s="369" t="s">
        <v>175</v>
      </c>
      <c r="B17" s="370"/>
      <c r="C17" s="370"/>
      <c r="D17" s="197" t="s">
        <v>169</v>
      </c>
      <c r="E17" s="120">
        <f>SUM(F17:I17)</f>
        <v>125050000</v>
      </c>
      <c r="F17" s="120"/>
      <c r="G17" s="120"/>
      <c r="H17" s="120">
        <f>H8+H14</f>
        <v>125050000</v>
      </c>
      <c r="I17" s="122"/>
    </row>
    <row r="18" spans="1:9" ht="16.5" customHeight="1">
      <c r="A18" s="369"/>
      <c r="B18" s="370"/>
      <c r="C18" s="370"/>
      <c r="D18" s="197" t="s">
        <v>170</v>
      </c>
      <c r="E18" s="120">
        <f>SUM(F18:I18)</f>
        <v>125050000</v>
      </c>
      <c r="F18" s="120"/>
      <c r="G18" s="120"/>
      <c r="H18" s="120">
        <f>H9+H15</f>
        <v>125050000</v>
      </c>
      <c r="I18" s="122"/>
    </row>
    <row r="19" spans="1:9" ht="16.5" customHeight="1">
      <c r="A19" s="369"/>
      <c r="B19" s="370"/>
      <c r="C19" s="370"/>
      <c r="D19" s="197" t="s">
        <v>171</v>
      </c>
      <c r="E19" s="120">
        <f>SUM(F19:I19)</f>
        <v>125050000</v>
      </c>
      <c r="F19" s="120"/>
      <c r="G19" s="120"/>
      <c r="H19" s="120">
        <f>H10+H16</f>
        <v>125050000</v>
      </c>
      <c r="I19" s="122"/>
    </row>
    <row r="20" spans="1:9" ht="16.5" customHeight="1">
      <c r="A20" s="369" t="s">
        <v>232</v>
      </c>
      <c r="B20" s="370" t="s">
        <v>232</v>
      </c>
      <c r="C20" s="370" t="s">
        <v>73</v>
      </c>
      <c r="D20" s="197" t="s">
        <v>169</v>
      </c>
      <c r="E20" s="120">
        <f>SUM(F20:I20)</f>
        <v>60000</v>
      </c>
      <c r="F20" s="120"/>
      <c r="G20" s="120"/>
      <c r="H20" s="120"/>
      <c r="I20" s="123">
        <v>60000</v>
      </c>
    </row>
    <row r="21" spans="1:9" ht="16.5" customHeight="1">
      <c r="A21" s="369"/>
      <c r="B21" s="370"/>
      <c r="C21" s="370"/>
      <c r="D21" s="197" t="s">
        <v>170</v>
      </c>
      <c r="E21" s="120">
        <f aca="true" t="shared" si="1" ref="E21:E27">SUM(F21:I21)</f>
        <v>60000</v>
      </c>
      <c r="F21" s="120"/>
      <c r="G21" s="120"/>
      <c r="H21" s="120"/>
      <c r="I21" s="123">
        <v>60000</v>
      </c>
    </row>
    <row r="22" spans="1:9" ht="16.5" customHeight="1">
      <c r="A22" s="369"/>
      <c r="B22" s="370"/>
      <c r="C22" s="370"/>
      <c r="D22" s="197" t="s">
        <v>171</v>
      </c>
      <c r="E22" s="120">
        <f t="shared" si="1"/>
        <v>60000</v>
      </c>
      <c r="F22" s="120"/>
      <c r="G22" s="120"/>
      <c r="H22" s="120"/>
      <c r="I22" s="123">
        <v>60000</v>
      </c>
    </row>
    <row r="23" spans="1:9" ht="16.5" customHeight="1">
      <c r="A23" s="369"/>
      <c r="B23" s="370" t="s">
        <v>235</v>
      </c>
      <c r="C23" s="370"/>
      <c r="D23" s="197" t="s">
        <v>169</v>
      </c>
      <c r="E23" s="120">
        <f>SUM(F23:I23)</f>
        <v>60000</v>
      </c>
      <c r="F23" s="120"/>
      <c r="G23" s="120"/>
      <c r="H23" s="120"/>
      <c r="I23" s="123">
        <f aca="true" t="shared" si="2" ref="I23:I28">I20</f>
        <v>60000</v>
      </c>
    </row>
    <row r="24" spans="1:9" ht="16.5" customHeight="1">
      <c r="A24" s="369"/>
      <c r="B24" s="370"/>
      <c r="C24" s="370"/>
      <c r="D24" s="197" t="s">
        <v>170</v>
      </c>
      <c r="E24" s="120">
        <f t="shared" si="1"/>
        <v>60000</v>
      </c>
      <c r="F24" s="120"/>
      <c r="G24" s="120"/>
      <c r="H24" s="120"/>
      <c r="I24" s="123">
        <f t="shared" si="2"/>
        <v>60000</v>
      </c>
    </row>
    <row r="25" spans="1:9" ht="16.5" customHeight="1">
      <c r="A25" s="369"/>
      <c r="B25" s="370"/>
      <c r="C25" s="370"/>
      <c r="D25" s="197" t="s">
        <v>171</v>
      </c>
      <c r="E25" s="120">
        <f t="shared" si="1"/>
        <v>60000</v>
      </c>
      <c r="F25" s="120"/>
      <c r="G25" s="120"/>
      <c r="H25" s="120"/>
      <c r="I25" s="123">
        <f t="shared" si="2"/>
        <v>60000</v>
      </c>
    </row>
    <row r="26" spans="1:9" ht="16.5" customHeight="1">
      <c r="A26" s="369" t="s">
        <v>175</v>
      </c>
      <c r="B26" s="370"/>
      <c r="C26" s="370"/>
      <c r="D26" s="197" t="s">
        <v>169</v>
      </c>
      <c r="E26" s="120">
        <f t="shared" si="1"/>
        <v>60000</v>
      </c>
      <c r="F26" s="120"/>
      <c r="G26" s="120"/>
      <c r="H26" s="120"/>
      <c r="I26" s="123">
        <f t="shared" si="2"/>
        <v>60000</v>
      </c>
    </row>
    <row r="27" spans="1:9" ht="16.5" customHeight="1">
      <c r="A27" s="369"/>
      <c r="B27" s="370"/>
      <c r="C27" s="370"/>
      <c r="D27" s="197" t="s">
        <v>170</v>
      </c>
      <c r="E27" s="120">
        <f t="shared" si="1"/>
        <v>60000</v>
      </c>
      <c r="F27" s="120"/>
      <c r="G27" s="120"/>
      <c r="H27" s="120"/>
      <c r="I27" s="123">
        <f t="shared" si="2"/>
        <v>60000</v>
      </c>
    </row>
    <row r="28" spans="1:9" ht="16.5" customHeight="1" thickBot="1">
      <c r="A28" s="378"/>
      <c r="B28" s="379"/>
      <c r="C28" s="379"/>
      <c r="D28" s="199" t="s">
        <v>171</v>
      </c>
      <c r="E28" s="188">
        <f>SUM(F28:I28)</f>
        <v>60000</v>
      </c>
      <c r="F28" s="188"/>
      <c r="G28" s="188"/>
      <c r="H28" s="188"/>
      <c r="I28" s="190">
        <f t="shared" si="2"/>
        <v>60000</v>
      </c>
    </row>
    <row r="29" spans="1:9" ht="16.5" customHeight="1">
      <c r="A29" s="384" t="s">
        <v>176</v>
      </c>
      <c r="B29" s="372" t="s">
        <v>176</v>
      </c>
      <c r="C29" s="372" t="s">
        <v>177</v>
      </c>
      <c r="D29" s="198" t="s">
        <v>169</v>
      </c>
      <c r="E29" s="185">
        <f>SUM(F29:I29)</f>
        <v>137915</v>
      </c>
      <c r="F29" s="186"/>
      <c r="G29" s="186"/>
      <c r="H29" s="186"/>
      <c r="I29" s="187">
        <v>137915</v>
      </c>
    </row>
    <row r="30" spans="1:9" ht="16.5" customHeight="1">
      <c r="A30" s="369"/>
      <c r="B30" s="370"/>
      <c r="C30" s="370"/>
      <c r="D30" s="197" t="s">
        <v>170</v>
      </c>
      <c r="E30" s="120">
        <f aca="true" t="shared" si="3" ref="E30:E37">SUM(F30:I30)</f>
        <v>137915</v>
      </c>
      <c r="F30" s="121"/>
      <c r="G30" s="121"/>
      <c r="H30" s="121"/>
      <c r="I30" s="123">
        <v>137915</v>
      </c>
    </row>
    <row r="31" spans="1:9" ht="16.5" customHeight="1">
      <c r="A31" s="369"/>
      <c r="B31" s="370"/>
      <c r="C31" s="370"/>
      <c r="D31" s="197" t="s">
        <v>171</v>
      </c>
      <c r="E31" s="120">
        <f t="shared" si="3"/>
        <v>137915</v>
      </c>
      <c r="F31" s="121"/>
      <c r="G31" s="121"/>
      <c r="H31" s="121"/>
      <c r="I31" s="123">
        <v>137915</v>
      </c>
    </row>
    <row r="32" spans="1:9" ht="16.5" customHeight="1">
      <c r="A32" s="369"/>
      <c r="B32" s="370" t="s">
        <v>172</v>
      </c>
      <c r="C32" s="370"/>
      <c r="D32" s="197" t="s">
        <v>169</v>
      </c>
      <c r="E32" s="120">
        <f t="shared" si="3"/>
        <v>137915</v>
      </c>
      <c r="F32" s="121"/>
      <c r="G32" s="121"/>
      <c r="H32" s="121"/>
      <c r="I32" s="123">
        <f aca="true" t="shared" si="4" ref="I32:I37">I29</f>
        <v>137915</v>
      </c>
    </row>
    <row r="33" spans="1:9" ht="16.5" customHeight="1">
      <c r="A33" s="369"/>
      <c r="B33" s="370"/>
      <c r="C33" s="370"/>
      <c r="D33" s="197" t="s">
        <v>170</v>
      </c>
      <c r="E33" s="120">
        <f t="shared" si="3"/>
        <v>137915</v>
      </c>
      <c r="F33" s="121"/>
      <c r="G33" s="121"/>
      <c r="H33" s="121"/>
      <c r="I33" s="123">
        <f t="shared" si="4"/>
        <v>137915</v>
      </c>
    </row>
    <row r="34" spans="1:9" ht="16.5" customHeight="1">
      <c r="A34" s="369"/>
      <c r="B34" s="370"/>
      <c r="C34" s="370"/>
      <c r="D34" s="197" t="s">
        <v>171</v>
      </c>
      <c r="E34" s="120">
        <f t="shared" si="3"/>
        <v>137915</v>
      </c>
      <c r="F34" s="121"/>
      <c r="G34" s="121"/>
      <c r="H34" s="121"/>
      <c r="I34" s="123">
        <f t="shared" si="4"/>
        <v>137915</v>
      </c>
    </row>
    <row r="35" spans="1:9" ht="16.5" customHeight="1">
      <c r="A35" s="369" t="s">
        <v>175</v>
      </c>
      <c r="B35" s="370"/>
      <c r="C35" s="370"/>
      <c r="D35" s="197" t="s">
        <v>169</v>
      </c>
      <c r="E35" s="120">
        <f t="shared" si="3"/>
        <v>137915</v>
      </c>
      <c r="F35" s="121"/>
      <c r="G35" s="121"/>
      <c r="H35" s="121"/>
      <c r="I35" s="123">
        <f t="shared" si="4"/>
        <v>137915</v>
      </c>
    </row>
    <row r="36" spans="1:9" ht="16.5" customHeight="1">
      <c r="A36" s="369"/>
      <c r="B36" s="370"/>
      <c r="C36" s="370"/>
      <c r="D36" s="197" t="s">
        <v>170</v>
      </c>
      <c r="E36" s="120">
        <f t="shared" si="3"/>
        <v>137915</v>
      </c>
      <c r="F36" s="121"/>
      <c r="G36" s="121"/>
      <c r="H36" s="121"/>
      <c r="I36" s="123">
        <f t="shared" si="4"/>
        <v>137915</v>
      </c>
    </row>
    <row r="37" spans="1:9" ht="16.5" customHeight="1">
      <c r="A37" s="369"/>
      <c r="B37" s="370"/>
      <c r="C37" s="370"/>
      <c r="D37" s="197" t="s">
        <v>171</v>
      </c>
      <c r="E37" s="120">
        <f t="shared" si="3"/>
        <v>137915</v>
      </c>
      <c r="F37" s="121"/>
      <c r="G37" s="121"/>
      <c r="H37" s="121"/>
      <c r="I37" s="123">
        <f t="shared" si="4"/>
        <v>137915</v>
      </c>
    </row>
    <row r="38" spans="1:9" ht="16.5" customHeight="1">
      <c r="A38" s="369" t="s">
        <v>178</v>
      </c>
      <c r="B38" s="370" t="s">
        <v>178</v>
      </c>
      <c r="C38" s="370" t="s">
        <v>178</v>
      </c>
      <c r="D38" s="197" t="s">
        <v>169</v>
      </c>
      <c r="E38" s="120">
        <f>SUM(F38:I38)</f>
        <v>2000</v>
      </c>
      <c r="F38" s="121"/>
      <c r="G38" s="121"/>
      <c r="H38" s="121"/>
      <c r="I38" s="123">
        <v>2000</v>
      </c>
    </row>
    <row r="39" spans="1:9" ht="16.5" customHeight="1">
      <c r="A39" s="369"/>
      <c r="B39" s="370"/>
      <c r="C39" s="370"/>
      <c r="D39" s="197" t="s">
        <v>170</v>
      </c>
      <c r="E39" s="120">
        <f aca="true" t="shared" si="5" ref="E39:E45">SUM(F39:I39)</f>
        <v>2012</v>
      </c>
      <c r="F39" s="121"/>
      <c r="G39" s="121"/>
      <c r="H39" s="121"/>
      <c r="I39" s="123">
        <v>2012</v>
      </c>
    </row>
    <row r="40" spans="1:9" ht="16.5" customHeight="1">
      <c r="A40" s="369"/>
      <c r="B40" s="370"/>
      <c r="C40" s="370"/>
      <c r="D40" s="197" t="s">
        <v>171</v>
      </c>
      <c r="E40" s="120">
        <f t="shared" si="5"/>
        <v>2012</v>
      </c>
      <c r="F40" s="121"/>
      <c r="G40" s="121"/>
      <c r="H40" s="121"/>
      <c r="I40" s="123">
        <v>2012</v>
      </c>
    </row>
    <row r="41" spans="1:9" ht="16.5" customHeight="1">
      <c r="A41" s="369"/>
      <c r="B41" s="370"/>
      <c r="C41" s="370" t="s">
        <v>179</v>
      </c>
      <c r="D41" s="197" t="s">
        <v>169</v>
      </c>
      <c r="E41" s="120">
        <f t="shared" si="5"/>
        <v>3000</v>
      </c>
      <c r="F41" s="121"/>
      <c r="G41" s="121"/>
      <c r="H41" s="121"/>
      <c r="I41" s="123">
        <v>3000</v>
      </c>
    </row>
    <row r="42" spans="1:9" ht="16.5" customHeight="1">
      <c r="A42" s="369"/>
      <c r="B42" s="370"/>
      <c r="C42" s="370"/>
      <c r="D42" s="197" t="s">
        <v>170</v>
      </c>
      <c r="E42" s="120">
        <f t="shared" si="5"/>
        <v>8206</v>
      </c>
      <c r="F42" s="121"/>
      <c r="G42" s="121"/>
      <c r="H42" s="121"/>
      <c r="I42" s="123">
        <v>8206</v>
      </c>
    </row>
    <row r="43" spans="1:9" ht="16.5" customHeight="1">
      <c r="A43" s="369"/>
      <c r="B43" s="370"/>
      <c r="C43" s="370"/>
      <c r="D43" s="197" t="s">
        <v>171</v>
      </c>
      <c r="E43" s="120">
        <f t="shared" si="5"/>
        <v>8206</v>
      </c>
      <c r="F43" s="121"/>
      <c r="G43" s="121"/>
      <c r="H43" s="121"/>
      <c r="I43" s="123">
        <v>8206</v>
      </c>
    </row>
    <row r="44" spans="1:9" ht="16.5" customHeight="1">
      <c r="A44" s="369"/>
      <c r="B44" s="370" t="s">
        <v>172</v>
      </c>
      <c r="C44" s="370"/>
      <c r="D44" s="197" t="s">
        <v>169</v>
      </c>
      <c r="E44" s="120">
        <f t="shared" si="5"/>
        <v>5000</v>
      </c>
      <c r="F44" s="121"/>
      <c r="G44" s="121"/>
      <c r="H44" s="121"/>
      <c r="I44" s="123">
        <f>I38+I41</f>
        <v>5000</v>
      </c>
    </row>
    <row r="45" spans="1:9" ht="16.5" customHeight="1">
      <c r="A45" s="369"/>
      <c r="B45" s="370"/>
      <c r="C45" s="370"/>
      <c r="D45" s="197" t="s">
        <v>170</v>
      </c>
      <c r="E45" s="120">
        <f t="shared" si="5"/>
        <v>10218</v>
      </c>
      <c r="F45" s="121"/>
      <c r="G45" s="121"/>
      <c r="H45" s="121"/>
      <c r="I45" s="123">
        <f>I39+I42</f>
        <v>10218</v>
      </c>
    </row>
    <row r="46" spans="1:9" ht="16.5" customHeight="1">
      <c r="A46" s="369"/>
      <c r="B46" s="370"/>
      <c r="C46" s="370"/>
      <c r="D46" s="197" t="s">
        <v>171</v>
      </c>
      <c r="E46" s="120">
        <f aca="true" t="shared" si="6" ref="E46:E52">SUM(F46:I46)</f>
        <v>10218</v>
      </c>
      <c r="F46" s="121"/>
      <c r="G46" s="121"/>
      <c r="H46" s="121"/>
      <c r="I46" s="123">
        <f>I40+I43</f>
        <v>10218</v>
      </c>
    </row>
    <row r="47" spans="1:9" ht="16.5" customHeight="1">
      <c r="A47" s="374" t="s">
        <v>175</v>
      </c>
      <c r="B47" s="375"/>
      <c r="C47" s="375"/>
      <c r="D47" s="197" t="s">
        <v>169</v>
      </c>
      <c r="E47" s="120">
        <f t="shared" si="6"/>
        <v>5000</v>
      </c>
      <c r="F47" s="121"/>
      <c r="G47" s="121"/>
      <c r="H47" s="121"/>
      <c r="I47" s="123">
        <f>I44</f>
        <v>5000</v>
      </c>
    </row>
    <row r="48" spans="1:9" ht="16.5" customHeight="1">
      <c r="A48" s="374"/>
      <c r="B48" s="375"/>
      <c r="C48" s="375"/>
      <c r="D48" s="197" t="s">
        <v>170</v>
      </c>
      <c r="E48" s="120">
        <f t="shared" si="6"/>
        <v>10218</v>
      </c>
      <c r="F48" s="121"/>
      <c r="G48" s="121"/>
      <c r="H48" s="121"/>
      <c r="I48" s="123">
        <f>I45</f>
        <v>10218</v>
      </c>
    </row>
    <row r="49" spans="1:9" ht="16.5" customHeight="1">
      <c r="A49" s="376"/>
      <c r="B49" s="377"/>
      <c r="C49" s="377"/>
      <c r="D49" s="239" t="s">
        <v>171</v>
      </c>
      <c r="E49" s="240">
        <f t="shared" si="6"/>
        <v>10218</v>
      </c>
      <c r="F49" s="241"/>
      <c r="G49" s="241"/>
      <c r="H49" s="241"/>
      <c r="I49" s="242">
        <f>I46</f>
        <v>10218</v>
      </c>
    </row>
    <row r="50" spans="1:9" ht="16.5" customHeight="1">
      <c r="A50" s="380" t="s">
        <v>180</v>
      </c>
      <c r="B50" s="381"/>
      <c r="C50" s="381"/>
      <c r="D50" s="243" t="s">
        <v>169</v>
      </c>
      <c r="E50" s="244">
        <f t="shared" si="6"/>
        <v>125252915</v>
      </c>
      <c r="F50" s="245"/>
      <c r="G50" s="245"/>
      <c r="H50" s="244">
        <f aca="true" t="shared" si="7" ref="H50:I52">H17+H26+H35+H47</f>
        <v>125050000</v>
      </c>
      <c r="I50" s="246">
        <f t="shared" si="7"/>
        <v>202915</v>
      </c>
    </row>
    <row r="51" spans="1:9" ht="16.5" customHeight="1">
      <c r="A51" s="374"/>
      <c r="B51" s="375"/>
      <c r="C51" s="375"/>
      <c r="D51" s="197" t="s">
        <v>170</v>
      </c>
      <c r="E51" s="120">
        <f t="shared" si="6"/>
        <v>125258133</v>
      </c>
      <c r="F51" s="121"/>
      <c r="G51" s="121"/>
      <c r="H51" s="120">
        <f t="shared" si="7"/>
        <v>125050000</v>
      </c>
      <c r="I51" s="123">
        <f t="shared" si="7"/>
        <v>208133</v>
      </c>
    </row>
    <row r="52" spans="1:9" ht="16.5" customHeight="1" thickBot="1">
      <c r="A52" s="382"/>
      <c r="B52" s="383"/>
      <c r="C52" s="383"/>
      <c r="D52" s="199" t="s">
        <v>171</v>
      </c>
      <c r="E52" s="188">
        <f t="shared" si="6"/>
        <v>125258133</v>
      </c>
      <c r="F52" s="189"/>
      <c r="G52" s="189"/>
      <c r="H52" s="188">
        <f t="shared" si="7"/>
        <v>125050000</v>
      </c>
      <c r="I52" s="190">
        <f t="shared" si="7"/>
        <v>208133</v>
      </c>
    </row>
  </sheetData>
  <sheetProtection/>
  <mergeCells count="27">
    <mergeCell ref="C20:C22"/>
    <mergeCell ref="A50:C52"/>
    <mergeCell ref="A29:A34"/>
    <mergeCell ref="B32:C34"/>
    <mergeCell ref="A35:C37"/>
    <mergeCell ref="C38:C40"/>
    <mergeCell ref="C41:C43"/>
    <mergeCell ref="B5:B7"/>
    <mergeCell ref="C5:C7"/>
    <mergeCell ref="B44:C46"/>
    <mergeCell ref="A47:C49"/>
    <mergeCell ref="B11:B13"/>
    <mergeCell ref="A17:C19"/>
    <mergeCell ref="A26:C28"/>
    <mergeCell ref="A20:A25"/>
    <mergeCell ref="B23:C25"/>
    <mergeCell ref="B20:B22"/>
    <mergeCell ref="A3:C3"/>
    <mergeCell ref="A5:A16"/>
    <mergeCell ref="B8:C10"/>
    <mergeCell ref="B38:B43"/>
    <mergeCell ref="A38:A46"/>
    <mergeCell ref="A1:I1"/>
    <mergeCell ref="B29:B31"/>
    <mergeCell ref="C29:C31"/>
    <mergeCell ref="C11:C13"/>
    <mergeCell ref="B14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5"/>
  <sheetViews>
    <sheetView view="pageBreakPreview" zoomScaleSheetLayoutView="100" zoomScalePageLayoutView="0" workbookViewId="0" topLeftCell="A145">
      <selection activeCell="F174" sqref="F174"/>
    </sheetView>
  </sheetViews>
  <sheetFormatPr defaultColWidth="8.88671875" defaultRowHeight="13.5"/>
  <cols>
    <col min="1" max="1" width="10.99609375" style="142" customWidth="1"/>
    <col min="2" max="3" width="12.88671875" style="142" customWidth="1"/>
    <col min="4" max="4" width="11.3359375" style="142" customWidth="1"/>
    <col min="5" max="5" width="14.3359375" style="0" customWidth="1"/>
    <col min="6" max="7" width="14.10546875" style="0" customWidth="1"/>
    <col min="8" max="9" width="10.4453125" style="0" customWidth="1"/>
  </cols>
  <sheetData>
    <row r="1" spans="1:9" ht="40.5" customHeight="1">
      <c r="A1" s="394" t="s">
        <v>319</v>
      </c>
      <c r="B1" s="394"/>
      <c r="C1" s="394"/>
      <c r="D1" s="394"/>
      <c r="E1" s="394"/>
      <c r="F1" s="394"/>
      <c r="G1" s="394"/>
      <c r="H1" s="394"/>
      <c r="I1" s="394"/>
    </row>
    <row r="2" spans="1:9" ht="11.25" customHeight="1">
      <c r="A2" s="141"/>
      <c r="B2" s="141"/>
      <c r="C2" s="141"/>
      <c r="D2" s="141"/>
      <c r="E2" s="128"/>
      <c r="F2" s="128"/>
      <c r="G2" s="128"/>
      <c r="H2" s="128"/>
      <c r="I2" s="128"/>
    </row>
    <row r="3" spans="1:9" ht="24" customHeight="1" thickBot="1">
      <c r="A3" s="397" t="s">
        <v>240</v>
      </c>
      <c r="B3" s="397"/>
      <c r="C3" s="397"/>
      <c r="D3" s="141"/>
      <c r="E3" s="128"/>
      <c r="F3" s="128"/>
      <c r="G3" s="128"/>
      <c r="H3" s="128"/>
      <c r="I3" s="133" t="s">
        <v>156</v>
      </c>
    </row>
    <row r="4" spans="1:9" ht="19.5" customHeight="1" thickBot="1">
      <c r="A4" s="204" t="s">
        <v>157</v>
      </c>
      <c r="B4" s="205" t="s">
        <v>158</v>
      </c>
      <c r="C4" s="205" t="s">
        <v>185</v>
      </c>
      <c r="D4" s="205" t="s">
        <v>187</v>
      </c>
      <c r="E4" s="206" t="s">
        <v>160</v>
      </c>
      <c r="F4" s="206" t="s">
        <v>181</v>
      </c>
      <c r="G4" s="206" t="s">
        <v>182</v>
      </c>
      <c r="H4" s="206" t="s">
        <v>183</v>
      </c>
      <c r="I4" s="207" t="s">
        <v>184</v>
      </c>
    </row>
    <row r="5" spans="1:9" ht="16.5" customHeight="1">
      <c r="A5" s="403" t="s">
        <v>218</v>
      </c>
      <c r="B5" s="395" t="s">
        <v>219</v>
      </c>
      <c r="C5" s="395" t="s">
        <v>188</v>
      </c>
      <c r="D5" s="395"/>
      <c r="E5" s="200" t="s">
        <v>169</v>
      </c>
      <c r="F5" s="201">
        <f>SUM(G5:I5)</f>
        <v>27501000</v>
      </c>
      <c r="G5" s="201">
        <v>27501000</v>
      </c>
      <c r="H5" s="202"/>
      <c r="I5" s="203"/>
    </row>
    <row r="6" spans="1:9" ht="16.5" customHeight="1">
      <c r="A6" s="390"/>
      <c r="B6" s="396"/>
      <c r="C6" s="396"/>
      <c r="D6" s="396"/>
      <c r="E6" s="129" t="s">
        <v>170</v>
      </c>
      <c r="F6" s="130">
        <f aca="true" t="shared" si="0" ref="F6:F54">SUM(G6:I6)</f>
        <v>27501000</v>
      </c>
      <c r="G6" s="201">
        <v>27501000</v>
      </c>
      <c r="H6" s="131"/>
      <c r="I6" s="132"/>
    </row>
    <row r="7" spans="1:9" ht="16.5" customHeight="1">
      <c r="A7" s="390"/>
      <c r="B7" s="396"/>
      <c r="C7" s="396"/>
      <c r="D7" s="396"/>
      <c r="E7" s="129" t="s">
        <v>171</v>
      </c>
      <c r="F7" s="130">
        <f t="shared" si="0"/>
        <v>27501000</v>
      </c>
      <c r="G7" s="201">
        <v>27501000</v>
      </c>
      <c r="H7" s="131"/>
      <c r="I7" s="132"/>
    </row>
    <row r="8" spans="1:9" ht="16.5" customHeight="1">
      <c r="A8" s="390"/>
      <c r="B8" s="396"/>
      <c r="C8" s="396" t="s">
        <v>189</v>
      </c>
      <c r="D8" s="396" t="s">
        <v>190</v>
      </c>
      <c r="E8" s="129" t="s">
        <v>169</v>
      </c>
      <c r="F8" s="130">
        <f t="shared" si="0"/>
        <v>9167000</v>
      </c>
      <c r="G8" s="130">
        <v>9167000</v>
      </c>
      <c r="H8" s="131"/>
      <c r="I8" s="132"/>
    </row>
    <row r="9" spans="1:9" ht="16.5" customHeight="1">
      <c r="A9" s="390"/>
      <c r="B9" s="396"/>
      <c r="C9" s="396"/>
      <c r="D9" s="396"/>
      <c r="E9" s="129" t="s">
        <v>170</v>
      </c>
      <c r="F9" s="130">
        <f t="shared" si="0"/>
        <v>9167000</v>
      </c>
      <c r="G9" s="130">
        <v>9167000</v>
      </c>
      <c r="H9" s="131"/>
      <c r="I9" s="132"/>
    </row>
    <row r="10" spans="1:9" ht="16.5" customHeight="1">
      <c r="A10" s="390"/>
      <c r="B10" s="396"/>
      <c r="C10" s="396"/>
      <c r="D10" s="396"/>
      <c r="E10" s="129" t="s">
        <v>171</v>
      </c>
      <c r="F10" s="130">
        <f t="shared" si="0"/>
        <v>9167000</v>
      </c>
      <c r="G10" s="130">
        <v>9167000</v>
      </c>
      <c r="H10" s="131"/>
      <c r="I10" s="132"/>
    </row>
    <row r="11" spans="1:9" ht="16.5" customHeight="1">
      <c r="A11" s="390"/>
      <c r="B11" s="396"/>
      <c r="C11" s="396"/>
      <c r="D11" s="396" t="s">
        <v>191</v>
      </c>
      <c r="E11" s="129" t="s">
        <v>169</v>
      </c>
      <c r="F11" s="130">
        <f t="shared" si="0"/>
        <v>3669600</v>
      </c>
      <c r="G11" s="130">
        <v>3669600</v>
      </c>
      <c r="H11" s="131"/>
      <c r="I11" s="132"/>
    </row>
    <row r="12" spans="1:9" ht="16.5" customHeight="1">
      <c r="A12" s="390"/>
      <c r="B12" s="396"/>
      <c r="C12" s="396"/>
      <c r="D12" s="396"/>
      <c r="E12" s="129" t="s">
        <v>170</v>
      </c>
      <c r="F12" s="130">
        <f t="shared" si="0"/>
        <v>3669600</v>
      </c>
      <c r="G12" s="130">
        <v>3669600</v>
      </c>
      <c r="H12" s="131"/>
      <c r="I12" s="132"/>
    </row>
    <row r="13" spans="1:9" ht="16.5" customHeight="1">
      <c r="A13" s="390"/>
      <c r="B13" s="396"/>
      <c r="C13" s="396"/>
      <c r="D13" s="396"/>
      <c r="E13" s="129" t="s">
        <v>171</v>
      </c>
      <c r="F13" s="130">
        <f t="shared" si="0"/>
        <v>3669600</v>
      </c>
      <c r="G13" s="130">
        <v>3669600</v>
      </c>
      <c r="H13" s="131"/>
      <c r="I13" s="132"/>
    </row>
    <row r="14" spans="1:9" ht="16.5" customHeight="1">
      <c r="A14" s="390"/>
      <c r="B14" s="396"/>
      <c r="C14" s="396" t="s">
        <v>18</v>
      </c>
      <c r="D14" s="396" t="s">
        <v>192</v>
      </c>
      <c r="E14" s="129" t="s">
        <v>169</v>
      </c>
      <c r="F14" s="130">
        <f t="shared" si="0"/>
        <v>1200000</v>
      </c>
      <c r="G14" s="130">
        <v>1200000</v>
      </c>
      <c r="H14" s="131"/>
      <c r="I14" s="132"/>
    </row>
    <row r="15" spans="1:9" ht="16.5" customHeight="1">
      <c r="A15" s="390"/>
      <c r="B15" s="396"/>
      <c r="C15" s="396"/>
      <c r="D15" s="396"/>
      <c r="E15" s="129" t="s">
        <v>170</v>
      </c>
      <c r="F15" s="130">
        <f t="shared" si="0"/>
        <v>1200000</v>
      </c>
      <c r="G15" s="130">
        <v>1200000</v>
      </c>
      <c r="H15" s="131"/>
      <c r="I15" s="132"/>
    </row>
    <row r="16" spans="1:9" ht="16.5" customHeight="1">
      <c r="A16" s="390"/>
      <c r="B16" s="396"/>
      <c r="C16" s="396"/>
      <c r="D16" s="396"/>
      <c r="E16" s="129" t="s">
        <v>171</v>
      </c>
      <c r="F16" s="130">
        <f t="shared" si="0"/>
        <v>1200000</v>
      </c>
      <c r="G16" s="130">
        <v>1200000</v>
      </c>
      <c r="H16" s="131"/>
      <c r="I16" s="132"/>
    </row>
    <row r="17" spans="1:9" ht="16.5" customHeight="1">
      <c r="A17" s="390"/>
      <c r="B17" s="396"/>
      <c r="C17" s="396"/>
      <c r="D17" s="396" t="s">
        <v>193</v>
      </c>
      <c r="E17" s="129" t="s">
        <v>169</v>
      </c>
      <c r="F17" s="130">
        <f t="shared" si="0"/>
        <v>1680000</v>
      </c>
      <c r="G17" s="130">
        <v>1680000</v>
      </c>
      <c r="H17" s="131"/>
      <c r="I17" s="132"/>
    </row>
    <row r="18" spans="1:9" ht="16.5" customHeight="1">
      <c r="A18" s="390"/>
      <c r="B18" s="396"/>
      <c r="C18" s="396"/>
      <c r="D18" s="396"/>
      <c r="E18" s="129" t="s">
        <v>170</v>
      </c>
      <c r="F18" s="130">
        <f t="shared" si="0"/>
        <v>1680000</v>
      </c>
      <c r="G18" s="130">
        <v>1680000</v>
      </c>
      <c r="H18" s="131"/>
      <c r="I18" s="132"/>
    </row>
    <row r="19" spans="1:9" ht="16.5" customHeight="1">
      <c r="A19" s="390"/>
      <c r="B19" s="396"/>
      <c r="C19" s="396"/>
      <c r="D19" s="396"/>
      <c r="E19" s="129" t="s">
        <v>171</v>
      </c>
      <c r="F19" s="130">
        <f t="shared" si="0"/>
        <v>1680000</v>
      </c>
      <c r="G19" s="130">
        <v>1680000</v>
      </c>
      <c r="H19" s="131"/>
      <c r="I19" s="132"/>
    </row>
    <row r="20" spans="1:9" ht="16.5" customHeight="1">
      <c r="A20" s="390"/>
      <c r="B20" s="396"/>
      <c r="C20" s="396"/>
      <c r="D20" s="396" t="s">
        <v>194</v>
      </c>
      <c r="E20" s="129" t="s">
        <v>169</v>
      </c>
      <c r="F20" s="130">
        <f t="shared" si="0"/>
        <v>720000</v>
      </c>
      <c r="G20" s="130">
        <v>720000</v>
      </c>
      <c r="H20" s="131"/>
      <c r="I20" s="132"/>
    </row>
    <row r="21" spans="1:9" ht="16.5" customHeight="1">
      <c r="A21" s="390"/>
      <c r="B21" s="396"/>
      <c r="C21" s="396"/>
      <c r="D21" s="396"/>
      <c r="E21" s="129" t="s">
        <v>170</v>
      </c>
      <c r="F21" s="130">
        <f t="shared" si="0"/>
        <v>720000</v>
      </c>
      <c r="G21" s="130">
        <v>720000</v>
      </c>
      <c r="H21" s="131"/>
      <c r="I21" s="132"/>
    </row>
    <row r="22" spans="1:9" ht="16.5" customHeight="1">
      <c r="A22" s="390"/>
      <c r="B22" s="396"/>
      <c r="C22" s="396"/>
      <c r="D22" s="396"/>
      <c r="E22" s="129" t="s">
        <v>171</v>
      </c>
      <c r="F22" s="130">
        <f t="shared" si="0"/>
        <v>720000</v>
      </c>
      <c r="G22" s="130">
        <v>720000</v>
      </c>
      <c r="H22" s="131"/>
      <c r="I22" s="132"/>
    </row>
    <row r="23" spans="1:9" ht="16.5" customHeight="1">
      <c r="A23" s="390"/>
      <c r="B23" s="396"/>
      <c r="C23" s="396"/>
      <c r="D23" s="396" t="s">
        <v>195</v>
      </c>
      <c r="E23" s="129" t="s">
        <v>169</v>
      </c>
      <c r="F23" s="130">
        <f t="shared" si="0"/>
        <v>3900000</v>
      </c>
      <c r="G23" s="130">
        <v>3900000</v>
      </c>
      <c r="H23" s="131"/>
      <c r="I23" s="132"/>
    </row>
    <row r="24" spans="1:9" ht="16.5" customHeight="1">
      <c r="A24" s="390"/>
      <c r="B24" s="396"/>
      <c r="C24" s="396"/>
      <c r="D24" s="396"/>
      <c r="E24" s="129" t="s">
        <v>170</v>
      </c>
      <c r="F24" s="130">
        <f t="shared" si="0"/>
        <v>3900000</v>
      </c>
      <c r="G24" s="130">
        <v>3900000</v>
      </c>
      <c r="H24" s="131"/>
      <c r="I24" s="132"/>
    </row>
    <row r="25" spans="1:9" ht="16.5" customHeight="1">
      <c r="A25" s="390"/>
      <c r="B25" s="396"/>
      <c r="C25" s="396"/>
      <c r="D25" s="396"/>
      <c r="E25" s="129" t="s">
        <v>171</v>
      </c>
      <c r="F25" s="130">
        <f t="shared" si="0"/>
        <v>3900000</v>
      </c>
      <c r="G25" s="130">
        <v>3900000</v>
      </c>
      <c r="H25" s="131"/>
      <c r="I25" s="132"/>
    </row>
    <row r="26" spans="1:9" ht="16.5" customHeight="1">
      <c r="A26" s="390"/>
      <c r="B26" s="396"/>
      <c r="C26" s="396"/>
      <c r="D26" s="396" t="s">
        <v>255</v>
      </c>
      <c r="E26" s="129" t="s">
        <v>169</v>
      </c>
      <c r="F26" s="130">
        <f>G26</f>
        <v>260000</v>
      </c>
      <c r="G26" s="130">
        <v>260000</v>
      </c>
      <c r="H26" s="131"/>
      <c r="I26" s="132"/>
    </row>
    <row r="27" spans="1:9" ht="16.5" customHeight="1">
      <c r="A27" s="390"/>
      <c r="B27" s="396"/>
      <c r="C27" s="396"/>
      <c r="D27" s="396"/>
      <c r="E27" s="129" t="s">
        <v>170</v>
      </c>
      <c r="F27" s="130">
        <f>G27</f>
        <v>260000</v>
      </c>
      <c r="G27" s="130">
        <v>260000</v>
      </c>
      <c r="H27" s="131"/>
      <c r="I27" s="132"/>
    </row>
    <row r="28" spans="1:9" ht="16.5" customHeight="1" thickBot="1">
      <c r="A28" s="391"/>
      <c r="B28" s="399"/>
      <c r="C28" s="399"/>
      <c r="D28" s="399"/>
      <c r="E28" s="134" t="s">
        <v>171</v>
      </c>
      <c r="F28" s="135">
        <f>G28</f>
        <v>260000</v>
      </c>
      <c r="G28" s="130">
        <v>260000</v>
      </c>
      <c r="H28" s="136"/>
      <c r="I28" s="137"/>
    </row>
    <row r="29" spans="1:9" ht="16.5" customHeight="1">
      <c r="A29" s="389" t="s">
        <v>220</v>
      </c>
      <c r="B29" s="398" t="s">
        <v>221</v>
      </c>
      <c r="C29" s="398" t="s">
        <v>18</v>
      </c>
      <c r="D29" s="398" t="s">
        <v>196</v>
      </c>
      <c r="E29" s="146" t="s">
        <v>169</v>
      </c>
      <c r="F29" s="147">
        <f t="shared" si="0"/>
        <v>2750100</v>
      </c>
      <c r="G29" s="147">
        <v>2750100</v>
      </c>
      <c r="H29" s="148"/>
      <c r="I29" s="149"/>
    </row>
    <row r="30" spans="1:9" ht="16.5" customHeight="1">
      <c r="A30" s="390"/>
      <c r="B30" s="396"/>
      <c r="C30" s="396"/>
      <c r="D30" s="396"/>
      <c r="E30" s="129" t="s">
        <v>170</v>
      </c>
      <c r="F30" s="130">
        <f t="shared" si="0"/>
        <v>2750100</v>
      </c>
      <c r="G30" s="130">
        <v>2750100</v>
      </c>
      <c r="H30" s="131"/>
      <c r="I30" s="132"/>
    </row>
    <row r="31" spans="1:9" ht="16.5" customHeight="1">
      <c r="A31" s="390"/>
      <c r="B31" s="396"/>
      <c r="C31" s="396"/>
      <c r="D31" s="396"/>
      <c r="E31" s="129" t="s">
        <v>171</v>
      </c>
      <c r="F31" s="130">
        <f t="shared" si="0"/>
        <v>2750100</v>
      </c>
      <c r="G31" s="130">
        <v>2750100</v>
      </c>
      <c r="H31" s="131"/>
      <c r="I31" s="132"/>
    </row>
    <row r="32" spans="1:9" ht="15.75" customHeight="1">
      <c r="A32" s="390"/>
      <c r="B32" s="396"/>
      <c r="C32" s="396"/>
      <c r="D32" s="387" t="s">
        <v>103</v>
      </c>
      <c r="E32" s="129" t="s">
        <v>169</v>
      </c>
      <c r="F32" s="130">
        <f t="shared" si="0"/>
        <v>1141000</v>
      </c>
      <c r="G32" s="130">
        <v>1141000</v>
      </c>
      <c r="H32" s="131"/>
      <c r="I32" s="132"/>
    </row>
    <row r="33" spans="1:9" ht="15.75" customHeight="1">
      <c r="A33" s="390"/>
      <c r="B33" s="396"/>
      <c r="C33" s="396"/>
      <c r="D33" s="387"/>
      <c r="E33" s="129" t="s">
        <v>170</v>
      </c>
      <c r="F33" s="130">
        <f t="shared" si="0"/>
        <v>1141000</v>
      </c>
      <c r="G33" s="130">
        <v>1141000</v>
      </c>
      <c r="H33" s="131"/>
      <c r="I33" s="132"/>
    </row>
    <row r="34" spans="1:9" ht="15.75" customHeight="1">
      <c r="A34" s="390"/>
      <c r="B34" s="396"/>
      <c r="C34" s="396"/>
      <c r="D34" s="387"/>
      <c r="E34" s="129" t="s">
        <v>171</v>
      </c>
      <c r="F34" s="130">
        <f t="shared" si="0"/>
        <v>1141000</v>
      </c>
      <c r="G34" s="130">
        <v>1141000</v>
      </c>
      <c r="H34" s="131"/>
      <c r="I34" s="132"/>
    </row>
    <row r="35" spans="1:9" ht="15.75" customHeight="1">
      <c r="A35" s="390"/>
      <c r="B35" s="396"/>
      <c r="C35" s="396"/>
      <c r="D35" s="387" t="s">
        <v>197</v>
      </c>
      <c r="E35" s="129" t="s">
        <v>169</v>
      </c>
      <c r="F35" s="130">
        <f t="shared" si="0"/>
        <v>2282000</v>
      </c>
      <c r="G35" s="130">
        <v>2282000</v>
      </c>
      <c r="H35" s="131"/>
      <c r="I35" s="132"/>
    </row>
    <row r="36" spans="1:9" ht="15.75" customHeight="1">
      <c r="A36" s="390"/>
      <c r="B36" s="396"/>
      <c r="C36" s="396"/>
      <c r="D36" s="387"/>
      <c r="E36" s="129" t="s">
        <v>170</v>
      </c>
      <c r="F36" s="130">
        <f t="shared" si="0"/>
        <v>2282000</v>
      </c>
      <c r="G36" s="130">
        <v>2282000</v>
      </c>
      <c r="H36" s="131"/>
      <c r="I36" s="132"/>
    </row>
    <row r="37" spans="1:9" ht="15.75" customHeight="1">
      <c r="A37" s="390"/>
      <c r="B37" s="396"/>
      <c r="C37" s="396"/>
      <c r="D37" s="387"/>
      <c r="E37" s="129" t="s">
        <v>171</v>
      </c>
      <c r="F37" s="130">
        <f t="shared" si="0"/>
        <v>2282000</v>
      </c>
      <c r="G37" s="130">
        <v>2282000</v>
      </c>
      <c r="H37" s="131"/>
      <c r="I37" s="132"/>
    </row>
    <row r="38" spans="1:9" ht="15.75" customHeight="1">
      <c r="A38" s="390"/>
      <c r="B38" s="396"/>
      <c r="C38" s="396"/>
      <c r="D38" s="387" t="s">
        <v>320</v>
      </c>
      <c r="E38" s="129" t="s">
        <v>169</v>
      </c>
      <c r="F38" s="130">
        <f t="shared" si="0"/>
        <v>720000</v>
      </c>
      <c r="G38" s="130">
        <v>720000</v>
      </c>
      <c r="H38" s="131"/>
      <c r="I38" s="132"/>
    </row>
    <row r="39" spans="1:9" ht="15.75" customHeight="1">
      <c r="A39" s="390"/>
      <c r="B39" s="396"/>
      <c r="C39" s="396"/>
      <c r="D39" s="387"/>
      <c r="E39" s="129" t="s">
        <v>170</v>
      </c>
      <c r="F39" s="130">
        <f t="shared" si="0"/>
        <v>720000</v>
      </c>
      <c r="G39" s="130">
        <v>720000</v>
      </c>
      <c r="H39" s="131"/>
      <c r="I39" s="132"/>
    </row>
    <row r="40" spans="1:9" ht="15.75" customHeight="1">
      <c r="A40" s="390"/>
      <c r="B40" s="396"/>
      <c r="C40" s="396"/>
      <c r="D40" s="387"/>
      <c r="E40" s="129" t="s">
        <v>171</v>
      </c>
      <c r="F40" s="130">
        <f t="shared" si="0"/>
        <v>720000</v>
      </c>
      <c r="G40" s="130">
        <v>720000</v>
      </c>
      <c r="H40" s="131"/>
      <c r="I40" s="132"/>
    </row>
    <row r="41" spans="1:9" ht="15" customHeight="1">
      <c r="A41" s="390"/>
      <c r="B41" s="396"/>
      <c r="C41" s="396" t="s">
        <v>198</v>
      </c>
      <c r="D41" s="396"/>
      <c r="E41" s="129" t="s">
        <v>169</v>
      </c>
      <c r="F41" s="130">
        <f t="shared" si="0"/>
        <v>4582660</v>
      </c>
      <c r="G41" s="130">
        <v>4582660</v>
      </c>
      <c r="H41" s="131"/>
      <c r="I41" s="132"/>
    </row>
    <row r="42" spans="1:9" ht="15.75" customHeight="1">
      <c r="A42" s="390"/>
      <c r="B42" s="396"/>
      <c r="C42" s="396"/>
      <c r="D42" s="396"/>
      <c r="E42" s="129" t="s">
        <v>170</v>
      </c>
      <c r="F42" s="130">
        <f t="shared" si="0"/>
        <v>4582660</v>
      </c>
      <c r="G42" s="130">
        <v>4582660</v>
      </c>
      <c r="H42" s="131"/>
      <c r="I42" s="132"/>
    </row>
    <row r="43" spans="1:9" ht="15.75" customHeight="1">
      <c r="A43" s="390"/>
      <c r="B43" s="396"/>
      <c r="C43" s="396"/>
      <c r="D43" s="396"/>
      <c r="E43" s="129" t="s">
        <v>171</v>
      </c>
      <c r="F43" s="130">
        <f t="shared" si="0"/>
        <v>4582660</v>
      </c>
      <c r="G43" s="130">
        <v>4582660</v>
      </c>
      <c r="H43" s="131"/>
      <c r="I43" s="132"/>
    </row>
    <row r="44" spans="1:9" ht="15.75" customHeight="1">
      <c r="A44" s="390"/>
      <c r="B44" s="396"/>
      <c r="C44" s="396" t="s">
        <v>199</v>
      </c>
      <c r="D44" s="396" t="s">
        <v>200</v>
      </c>
      <c r="E44" s="129" t="s">
        <v>169</v>
      </c>
      <c r="F44" s="130">
        <f t="shared" si="0"/>
        <v>1558920</v>
      </c>
      <c r="G44" s="130">
        <v>1558920</v>
      </c>
      <c r="H44" s="131"/>
      <c r="I44" s="132"/>
    </row>
    <row r="45" spans="1:9" ht="15.75" customHeight="1">
      <c r="A45" s="390"/>
      <c r="B45" s="396"/>
      <c r="C45" s="396"/>
      <c r="D45" s="396"/>
      <c r="E45" s="129" t="s">
        <v>170</v>
      </c>
      <c r="F45" s="130">
        <f t="shared" si="0"/>
        <v>1558920</v>
      </c>
      <c r="G45" s="130">
        <v>1558920</v>
      </c>
      <c r="H45" s="131"/>
      <c r="I45" s="132"/>
    </row>
    <row r="46" spans="1:9" ht="15.75" customHeight="1">
      <c r="A46" s="390"/>
      <c r="B46" s="396"/>
      <c r="C46" s="396"/>
      <c r="D46" s="396"/>
      <c r="E46" s="129" t="s">
        <v>171</v>
      </c>
      <c r="F46" s="130">
        <f t="shared" si="0"/>
        <v>1558920</v>
      </c>
      <c r="G46" s="130">
        <v>1558920</v>
      </c>
      <c r="H46" s="131"/>
      <c r="I46" s="132"/>
    </row>
    <row r="47" spans="1:9" ht="15.75" customHeight="1">
      <c r="A47" s="390"/>
      <c r="B47" s="396"/>
      <c r="C47" s="396"/>
      <c r="D47" s="396" t="s">
        <v>201</v>
      </c>
      <c r="E47" s="129" t="s">
        <v>169</v>
      </c>
      <c r="F47" s="130">
        <f t="shared" si="0"/>
        <v>1983360</v>
      </c>
      <c r="G47" s="130">
        <v>1983360</v>
      </c>
      <c r="H47" s="131"/>
      <c r="I47" s="132"/>
    </row>
    <row r="48" spans="1:9" ht="15.75" customHeight="1">
      <c r="A48" s="390"/>
      <c r="B48" s="396"/>
      <c r="C48" s="396"/>
      <c r="D48" s="396"/>
      <c r="E48" s="129" t="s">
        <v>170</v>
      </c>
      <c r="F48" s="130">
        <f t="shared" si="0"/>
        <v>1983360</v>
      </c>
      <c r="G48" s="130">
        <v>1983360</v>
      </c>
      <c r="H48" s="131"/>
      <c r="I48" s="132"/>
    </row>
    <row r="49" spans="1:9" ht="15.75" customHeight="1">
      <c r="A49" s="390"/>
      <c r="B49" s="396"/>
      <c r="C49" s="396"/>
      <c r="D49" s="396"/>
      <c r="E49" s="129" t="s">
        <v>171</v>
      </c>
      <c r="F49" s="130">
        <f t="shared" si="0"/>
        <v>1983360</v>
      </c>
      <c r="G49" s="130">
        <v>1983360</v>
      </c>
      <c r="H49" s="131"/>
      <c r="I49" s="132"/>
    </row>
    <row r="50" spans="1:9" ht="15.75" customHeight="1">
      <c r="A50" s="390"/>
      <c r="B50" s="396"/>
      <c r="C50" s="396"/>
      <c r="D50" s="396" t="s">
        <v>202</v>
      </c>
      <c r="E50" s="129" t="s">
        <v>169</v>
      </c>
      <c r="F50" s="130">
        <f t="shared" si="0"/>
        <v>376170</v>
      </c>
      <c r="G50" s="130">
        <v>376170</v>
      </c>
      <c r="H50" s="131"/>
      <c r="I50" s="132"/>
    </row>
    <row r="51" spans="1:9" ht="15.75" customHeight="1">
      <c r="A51" s="390"/>
      <c r="B51" s="396"/>
      <c r="C51" s="396"/>
      <c r="D51" s="396"/>
      <c r="E51" s="129" t="s">
        <v>170</v>
      </c>
      <c r="F51" s="130">
        <f t="shared" si="0"/>
        <v>376170</v>
      </c>
      <c r="G51" s="130">
        <v>376170</v>
      </c>
      <c r="H51" s="131"/>
      <c r="I51" s="132"/>
    </row>
    <row r="52" spans="1:9" ht="15.75" customHeight="1">
      <c r="A52" s="390"/>
      <c r="B52" s="396"/>
      <c r="C52" s="396"/>
      <c r="D52" s="396"/>
      <c r="E52" s="129" t="s">
        <v>171</v>
      </c>
      <c r="F52" s="130">
        <f t="shared" si="0"/>
        <v>376170</v>
      </c>
      <c r="G52" s="130">
        <v>376170</v>
      </c>
      <c r="H52" s="131"/>
      <c r="I52" s="132"/>
    </row>
    <row r="53" spans="1:9" ht="15.75" customHeight="1">
      <c r="A53" s="390"/>
      <c r="B53" s="396"/>
      <c r="C53" s="396"/>
      <c r="D53" s="396" t="s">
        <v>203</v>
      </c>
      <c r="E53" s="129" t="s">
        <v>169</v>
      </c>
      <c r="F53" s="130">
        <f t="shared" si="0"/>
        <v>378570</v>
      </c>
      <c r="G53" s="130">
        <v>378570</v>
      </c>
      <c r="H53" s="131"/>
      <c r="I53" s="132"/>
    </row>
    <row r="54" spans="1:9" ht="15.75" customHeight="1">
      <c r="A54" s="390"/>
      <c r="B54" s="396"/>
      <c r="C54" s="396"/>
      <c r="D54" s="396"/>
      <c r="E54" s="129" t="s">
        <v>170</v>
      </c>
      <c r="F54" s="130">
        <f t="shared" si="0"/>
        <v>378570</v>
      </c>
      <c r="G54" s="130">
        <v>378570</v>
      </c>
      <c r="H54" s="131"/>
      <c r="I54" s="132"/>
    </row>
    <row r="55" spans="1:9" ht="15.75" customHeight="1">
      <c r="A55" s="390"/>
      <c r="B55" s="396"/>
      <c r="C55" s="396"/>
      <c r="D55" s="396"/>
      <c r="E55" s="129" t="s">
        <v>171</v>
      </c>
      <c r="F55" s="130">
        <f>SUM(G55:I55)</f>
        <v>378570</v>
      </c>
      <c r="G55" s="130">
        <v>378570</v>
      </c>
      <c r="H55" s="131"/>
      <c r="I55" s="132"/>
    </row>
    <row r="56" spans="1:9" ht="15.75" customHeight="1">
      <c r="A56" s="390"/>
      <c r="B56" s="396" t="s">
        <v>172</v>
      </c>
      <c r="C56" s="396"/>
      <c r="D56" s="396"/>
      <c r="E56" s="129" t="s">
        <v>169</v>
      </c>
      <c r="F56" s="130">
        <f>SUM(G56:I56)</f>
        <v>63870380</v>
      </c>
      <c r="G56" s="130">
        <f>G5+G8+G11+G14+G17+G20+G23+G29+G32+G35+G41+G44+G47+G50+G53+G26+G38</f>
        <v>63870380</v>
      </c>
      <c r="H56" s="130"/>
      <c r="I56" s="196"/>
    </row>
    <row r="57" spans="1:9" ht="15.75" customHeight="1">
      <c r="A57" s="390"/>
      <c r="B57" s="396"/>
      <c r="C57" s="396"/>
      <c r="D57" s="396"/>
      <c r="E57" s="129" t="s">
        <v>170</v>
      </c>
      <c r="F57" s="130">
        <f>SUM(G57:I57)</f>
        <v>63870380</v>
      </c>
      <c r="G57" s="130">
        <f>G6+G9+G12+G15+G18+G21+G24+G30+G33+G36+G42+G45+G48+G51+G54+G27+G39</f>
        <v>63870380</v>
      </c>
      <c r="H57" s="130"/>
      <c r="I57" s="196"/>
    </row>
    <row r="58" spans="1:9" ht="15.75" customHeight="1" thickBot="1">
      <c r="A58" s="391"/>
      <c r="B58" s="399"/>
      <c r="C58" s="399"/>
      <c r="D58" s="399"/>
      <c r="E58" s="134" t="s">
        <v>171</v>
      </c>
      <c r="F58" s="135">
        <f>SUM(G58:I58)</f>
        <v>63870380</v>
      </c>
      <c r="G58" s="135">
        <f>G7+G10+G13+G16+G19+G22+G25+G31+G34+G37+G43+G46+G49+G52+G55+G28+G40</f>
        <v>63870380</v>
      </c>
      <c r="H58" s="135"/>
      <c r="I58" s="247"/>
    </row>
    <row r="59" spans="1:9" ht="15.75" customHeight="1">
      <c r="A59" s="389" t="s">
        <v>218</v>
      </c>
      <c r="B59" s="398" t="s">
        <v>222</v>
      </c>
      <c r="C59" s="398" t="s">
        <v>222</v>
      </c>
      <c r="D59" s="393" t="s">
        <v>204</v>
      </c>
      <c r="E59" s="146" t="s">
        <v>169</v>
      </c>
      <c r="F59" s="147">
        <f>SUM(G59:I59)</f>
        <v>622810</v>
      </c>
      <c r="G59" s="147">
        <v>621810</v>
      </c>
      <c r="H59" s="248">
        <v>1000</v>
      </c>
      <c r="I59" s="149"/>
    </row>
    <row r="60" spans="1:9" ht="15.75" customHeight="1">
      <c r="A60" s="390"/>
      <c r="B60" s="396"/>
      <c r="C60" s="396"/>
      <c r="D60" s="387"/>
      <c r="E60" s="129" t="s">
        <v>170</v>
      </c>
      <c r="F60" s="130">
        <f aca="true" t="shared" si="1" ref="F60:F67">SUM(G60:I60)</f>
        <v>622410</v>
      </c>
      <c r="G60" s="130">
        <v>621810</v>
      </c>
      <c r="H60" s="195">
        <v>600</v>
      </c>
      <c r="I60" s="132"/>
    </row>
    <row r="61" spans="1:9" ht="15.75" customHeight="1">
      <c r="A61" s="390"/>
      <c r="B61" s="396"/>
      <c r="C61" s="396"/>
      <c r="D61" s="387"/>
      <c r="E61" s="129" t="s">
        <v>171</v>
      </c>
      <c r="F61" s="130">
        <f t="shared" si="1"/>
        <v>622410</v>
      </c>
      <c r="G61" s="130">
        <v>621810</v>
      </c>
      <c r="H61" s="195">
        <v>600</v>
      </c>
      <c r="I61" s="132"/>
    </row>
    <row r="62" spans="1:9" ht="16.5" customHeight="1">
      <c r="A62" s="390"/>
      <c r="B62" s="396" t="s">
        <v>148</v>
      </c>
      <c r="C62" s="396" t="s">
        <v>148</v>
      </c>
      <c r="D62" s="396" t="s">
        <v>205</v>
      </c>
      <c r="E62" s="129" t="s">
        <v>169</v>
      </c>
      <c r="F62" s="130">
        <f t="shared" si="1"/>
        <v>359500</v>
      </c>
      <c r="G62" s="130">
        <v>359500</v>
      </c>
      <c r="H62" s="131"/>
      <c r="I62" s="132"/>
    </row>
    <row r="63" spans="1:9" ht="16.5" customHeight="1">
      <c r="A63" s="390"/>
      <c r="B63" s="396"/>
      <c r="C63" s="396"/>
      <c r="D63" s="396"/>
      <c r="E63" s="129" t="s">
        <v>170</v>
      </c>
      <c r="F63" s="130">
        <f t="shared" si="1"/>
        <v>359500</v>
      </c>
      <c r="G63" s="130">
        <v>359500</v>
      </c>
      <c r="H63" s="131"/>
      <c r="I63" s="132"/>
    </row>
    <row r="64" spans="1:9" ht="16.5" customHeight="1">
      <c r="A64" s="390"/>
      <c r="B64" s="396"/>
      <c r="C64" s="396"/>
      <c r="D64" s="396"/>
      <c r="E64" s="129" t="s">
        <v>171</v>
      </c>
      <c r="F64" s="130">
        <f t="shared" si="1"/>
        <v>359500</v>
      </c>
      <c r="G64" s="130">
        <v>359500</v>
      </c>
      <c r="H64" s="131"/>
      <c r="I64" s="132"/>
    </row>
    <row r="65" spans="1:9" ht="15.75" customHeight="1">
      <c r="A65" s="390"/>
      <c r="B65" s="396"/>
      <c r="C65" s="396"/>
      <c r="D65" s="396" t="s">
        <v>206</v>
      </c>
      <c r="E65" s="129" t="s">
        <v>169</v>
      </c>
      <c r="F65" s="130">
        <f t="shared" si="1"/>
        <v>263110</v>
      </c>
      <c r="G65" s="130">
        <v>263110</v>
      </c>
      <c r="H65" s="131"/>
      <c r="I65" s="132"/>
    </row>
    <row r="66" spans="1:9" ht="15.75" customHeight="1">
      <c r="A66" s="390"/>
      <c r="B66" s="396"/>
      <c r="C66" s="396"/>
      <c r="D66" s="396"/>
      <c r="E66" s="129" t="s">
        <v>170</v>
      </c>
      <c r="F66" s="130">
        <f t="shared" si="1"/>
        <v>263110</v>
      </c>
      <c r="G66" s="130">
        <v>263110</v>
      </c>
      <c r="H66" s="131"/>
      <c r="I66" s="132"/>
    </row>
    <row r="67" spans="1:9" ht="15.75" customHeight="1">
      <c r="A67" s="390"/>
      <c r="B67" s="396"/>
      <c r="C67" s="396"/>
      <c r="D67" s="396"/>
      <c r="E67" s="129" t="s">
        <v>171</v>
      </c>
      <c r="F67" s="130">
        <f t="shared" si="1"/>
        <v>263110</v>
      </c>
      <c r="G67" s="130">
        <v>263110</v>
      </c>
      <c r="H67" s="131"/>
      <c r="I67" s="132"/>
    </row>
    <row r="68" spans="1:9" ht="15.75" customHeight="1">
      <c r="A68" s="390"/>
      <c r="B68" s="396" t="s">
        <v>172</v>
      </c>
      <c r="C68" s="396"/>
      <c r="D68" s="396"/>
      <c r="E68" s="129" t="s">
        <v>169</v>
      </c>
      <c r="F68" s="130">
        <f aca="true" t="shared" si="2" ref="F68:F73">SUM(G68:I68)</f>
        <v>1245420</v>
      </c>
      <c r="G68" s="130">
        <f>G59+G62+G65</f>
        <v>1244420</v>
      </c>
      <c r="H68" s="130">
        <f aca="true" t="shared" si="3" ref="G68:H70">H59+H62+H65</f>
        <v>1000</v>
      </c>
      <c r="I68" s="132"/>
    </row>
    <row r="69" spans="1:9" ht="15.75" customHeight="1">
      <c r="A69" s="390"/>
      <c r="B69" s="396"/>
      <c r="C69" s="396"/>
      <c r="D69" s="396"/>
      <c r="E69" s="129" t="s">
        <v>170</v>
      </c>
      <c r="F69" s="130">
        <f t="shared" si="2"/>
        <v>1245020</v>
      </c>
      <c r="G69" s="130">
        <f t="shared" si="3"/>
        <v>1244420</v>
      </c>
      <c r="H69" s="130">
        <f t="shared" si="3"/>
        <v>600</v>
      </c>
      <c r="I69" s="132"/>
    </row>
    <row r="70" spans="1:9" ht="15.75" customHeight="1">
      <c r="A70" s="390"/>
      <c r="B70" s="396"/>
      <c r="C70" s="396"/>
      <c r="D70" s="396"/>
      <c r="E70" s="129" t="s">
        <v>171</v>
      </c>
      <c r="F70" s="130">
        <f t="shared" si="2"/>
        <v>1245020</v>
      </c>
      <c r="G70" s="130">
        <f t="shared" si="3"/>
        <v>1244420</v>
      </c>
      <c r="H70" s="130">
        <f t="shared" si="3"/>
        <v>600</v>
      </c>
      <c r="I70" s="132"/>
    </row>
    <row r="71" spans="1:9" ht="15.75" customHeight="1">
      <c r="A71" s="390" t="s">
        <v>172</v>
      </c>
      <c r="B71" s="396"/>
      <c r="C71" s="396"/>
      <c r="D71" s="396"/>
      <c r="E71" s="129" t="s">
        <v>169</v>
      </c>
      <c r="F71" s="130">
        <f t="shared" si="2"/>
        <v>65115800</v>
      </c>
      <c r="G71" s="130">
        <f>G56+G68</f>
        <v>65114800</v>
      </c>
      <c r="H71" s="130">
        <f>H68</f>
        <v>1000</v>
      </c>
      <c r="I71" s="132"/>
    </row>
    <row r="72" spans="1:9" ht="15.75" customHeight="1">
      <c r="A72" s="390"/>
      <c r="B72" s="396"/>
      <c r="C72" s="396"/>
      <c r="D72" s="396"/>
      <c r="E72" s="129" t="s">
        <v>170</v>
      </c>
      <c r="F72" s="130">
        <f t="shared" si="2"/>
        <v>65115400</v>
      </c>
      <c r="G72" s="130">
        <f>G57+G69</f>
        <v>65114800</v>
      </c>
      <c r="H72" s="130">
        <f>H69</f>
        <v>600</v>
      </c>
      <c r="I72" s="132"/>
    </row>
    <row r="73" spans="1:9" ht="15.75" customHeight="1">
      <c r="A73" s="390"/>
      <c r="B73" s="396"/>
      <c r="C73" s="396"/>
      <c r="D73" s="396"/>
      <c r="E73" s="129" t="s">
        <v>171</v>
      </c>
      <c r="F73" s="130">
        <f t="shared" si="2"/>
        <v>65115400</v>
      </c>
      <c r="G73" s="130">
        <f>G58+G70</f>
        <v>65114800</v>
      </c>
      <c r="H73" s="130">
        <f>H70</f>
        <v>600</v>
      </c>
      <c r="I73" s="132"/>
    </row>
    <row r="74" spans="1:9" ht="15.75" customHeight="1">
      <c r="A74" s="390" t="s">
        <v>207</v>
      </c>
      <c r="B74" s="396" t="s">
        <v>208</v>
      </c>
      <c r="C74" s="396" t="s">
        <v>208</v>
      </c>
      <c r="D74" s="396" t="s">
        <v>209</v>
      </c>
      <c r="E74" s="129" t="s">
        <v>169</v>
      </c>
      <c r="F74" s="130">
        <f aca="true" t="shared" si="4" ref="F74:F85">SUM(G74:I74)</f>
        <v>0</v>
      </c>
      <c r="G74" s="130"/>
      <c r="H74" s="131"/>
      <c r="I74" s="132"/>
    </row>
    <row r="75" spans="1:9" ht="15.75" customHeight="1">
      <c r="A75" s="390"/>
      <c r="B75" s="396"/>
      <c r="C75" s="396"/>
      <c r="D75" s="396"/>
      <c r="E75" s="129" t="s">
        <v>170</v>
      </c>
      <c r="F75" s="130">
        <f t="shared" si="4"/>
        <v>0</v>
      </c>
      <c r="G75" s="130"/>
      <c r="H75" s="131"/>
      <c r="I75" s="132"/>
    </row>
    <row r="76" spans="1:9" ht="15.75" customHeight="1">
      <c r="A76" s="390"/>
      <c r="B76" s="396"/>
      <c r="C76" s="396"/>
      <c r="D76" s="396"/>
      <c r="E76" s="129" t="s">
        <v>171</v>
      </c>
      <c r="F76" s="130">
        <f t="shared" si="4"/>
        <v>0</v>
      </c>
      <c r="G76" s="130"/>
      <c r="H76" s="131"/>
      <c r="I76" s="132"/>
    </row>
    <row r="77" spans="1:9" ht="15.75" customHeight="1">
      <c r="A77" s="390"/>
      <c r="B77" s="396"/>
      <c r="C77" s="396"/>
      <c r="D77" s="387" t="s">
        <v>210</v>
      </c>
      <c r="E77" s="129" t="s">
        <v>169</v>
      </c>
      <c r="F77" s="130">
        <f>SUM(G77:I77)</f>
        <v>50000</v>
      </c>
      <c r="G77" s="130">
        <v>50000</v>
      </c>
      <c r="H77" s="131"/>
      <c r="I77" s="132"/>
    </row>
    <row r="78" spans="1:9" ht="15.75" customHeight="1">
      <c r="A78" s="390"/>
      <c r="B78" s="396"/>
      <c r="C78" s="396"/>
      <c r="D78" s="387"/>
      <c r="E78" s="129" t="s">
        <v>170</v>
      </c>
      <c r="F78" s="130">
        <f t="shared" si="4"/>
        <v>50000</v>
      </c>
      <c r="G78" s="130">
        <v>50000</v>
      </c>
      <c r="H78" s="131"/>
      <c r="I78" s="132"/>
    </row>
    <row r="79" spans="1:9" ht="15.75" customHeight="1">
      <c r="A79" s="390"/>
      <c r="B79" s="396"/>
      <c r="C79" s="396"/>
      <c r="D79" s="387"/>
      <c r="E79" s="129" t="s">
        <v>171</v>
      </c>
      <c r="F79" s="130">
        <f>SUM(G79:I79)</f>
        <v>50000</v>
      </c>
      <c r="G79" s="130">
        <v>50000</v>
      </c>
      <c r="H79" s="131"/>
      <c r="I79" s="132"/>
    </row>
    <row r="80" spans="1:9" ht="15.75" customHeight="1">
      <c r="A80" s="390"/>
      <c r="B80" s="396" t="s">
        <v>172</v>
      </c>
      <c r="C80" s="396"/>
      <c r="D80" s="396"/>
      <c r="E80" s="129" t="s">
        <v>169</v>
      </c>
      <c r="F80" s="130">
        <f>SUM(G80:I80)</f>
        <v>50000</v>
      </c>
      <c r="G80" s="130">
        <f>G74+G77</f>
        <v>50000</v>
      </c>
      <c r="H80" s="131"/>
      <c r="I80" s="132"/>
    </row>
    <row r="81" spans="1:9" ht="15.75" customHeight="1">
      <c r="A81" s="390"/>
      <c r="B81" s="396"/>
      <c r="C81" s="396"/>
      <c r="D81" s="396"/>
      <c r="E81" s="129" t="s">
        <v>170</v>
      </c>
      <c r="F81" s="130">
        <f t="shared" si="4"/>
        <v>50000</v>
      </c>
      <c r="G81" s="130">
        <f>G75+G78</f>
        <v>50000</v>
      </c>
      <c r="H81" s="131"/>
      <c r="I81" s="132"/>
    </row>
    <row r="82" spans="1:9" ht="15.75" customHeight="1">
      <c r="A82" s="390"/>
      <c r="B82" s="396"/>
      <c r="C82" s="396"/>
      <c r="D82" s="396"/>
      <c r="E82" s="129" t="s">
        <v>171</v>
      </c>
      <c r="F82" s="130">
        <f t="shared" si="4"/>
        <v>50000</v>
      </c>
      <c r="G82" s="130">
        <f>G76+G79</f>
        <v>50000</v>
      </c>
      <c r="H82" s="131"/>
      <c r="I82" s="132"/>
    </row>
    <row r="83" spans="1:9" ht="15.75" customHeight="1">
      <c r="A83" s="390" t="s">
        <v>227</v>
      </c>
      <c r="B83" s="396"/>
      <c r="C83" s="396"/>
      <c r="D83" s="396"/>
      <c r="E83" s="129" t="s">
        <v>169</v>
      </c>
      <c r="F83" s="130">
        <f t="shared" si="4"/>
        <v>50000</v>
      </c>
      <c r="G83" s="130">
        <f>G80</f>
        <v>50000</v>
      </c>
      <c r="H83" s="131"/>
      <c r="I83" s="132"/>
    </row>
    <row r="84" spans="1:9" ht="15.75" customHeight="1">
      <c r="A84" s="390"/>
      <c r="B84" s="396"/>
      <c r="C84" s="396"/>
      <c r="D84" s="396"/>
      <c r="E84" s="129" t="s">
        <v>170</v>
      </c>
      <c r="F84" s="130">
        <f t="shared" si="4"/>
        <v>50000</v>
      </c>
      <c r="G84" s="130">
        <f>G81</f>
        <v>50000</v>
      </c>
      <c r="H84" s="131"/>
      <c r="I84" s="132"/>
    </row>
    <row r="85" spans="1:9" ht="15.75" customHeight="1">
      <c r="A85" s="390"/>
      <c r="B85" s="396"/>
      <c r="C85" s="396"/>
      <c r="D85" s="396"/>
      <c r="E85" s="129" t="s">
        <v>171</v>
      </c>
      <c r="F85" s="130">
        <f t="shared" si="4"/>
        <v>50000</v>
      </c>
      <c r="G85" s="130">
        <f>G82</f>
        <v>50000</v>
      </c>
      <c r="H85" s="131"/>
      <c r="I85" s="132"/>
    </row>
    <row r="86" spans="1:9" ht="15.75" customHeight="1">
      <c r="A86" s="386" t="s">
        <v>223</v>
      </c>
      <c r="B86" s="387" t="s">
        <v>223</v>
      </c>
      <c r="C86" s="387" t="s">
        <v>223</v>
      </c>
      <c r="D86" s="387" t="s">
        <v>149</v>
      </c>
      <c r="E86" s="129" t="s">
        <v>169</v>
      </c>
      <c r="F86" s="130">
        <f>SUM(G86:I86)</f>
        <v>191500</v>
      </c>
      <c r="G86" s="130">
        <v>191500</v>
      </c>
      <c r="H86" s="131"/>
      <c r="I86" s="132"/>
    </row>
    <row r="87" spans="1:9" ht="15.75" customHeight="1">
      <c r="A87" s="386"/>
      <c r="B87" s="387"/>
      <c r="C87" s="387"/>
      <c r="D87" s="387"/>
      <c r="E87" s="129" t="s">
        <v>170</v>
      </c>
      <c r="F87" s="130">
        <f aca="true" t="shared" si="5" ref="F87:F154">SUM(G87:I87)</f>
        <v>191500</v>
      </c>
      <c r="G87" s="130">
        <v>191500</v>
      </c>
      <c r="H87" s="131"/>
      <c r="I87" s="132"/>
    </row>
    <row r="88" spans="1:9" ht="15.75" customHeight="1" thickBot="1">
      <c r="A88" s="392"/>
      <c r="B88" s="388"/>
      <c r="C88" s="388"/>
      <c r="D88" s="388"/>
      <c r="E88" s="134" t="s">
        <v>171</v>
      </c>
      <c r="F88" s="135">
        <f t="shared" si="5"/>
        <v>191500</v>
      </c>
      <c r="G88" s="135">
        <v>191500</v>
      </c>
      <c r="H88" s="136"/>
      <c r="I88" s="137"/>
    </row>
    <row r="89" spans="1:9" ht="15.75" customHeight="1">
      <c r="A89" s="385" t="s">
        <v>223</v>
      </c>
      <c r="B89" s="393" t="s">
        <v>223</v>
      </c>
      <c r="C89" s="393" t="s">
        <v>241</v>
      </c>
      <c r="D89" s="393" t="s">
        <v>211</v>
      </c>
      <c r="E89" s="146" t="s">
        <v>169</v>
      </c>
      <c r="F89" s="147">
        <f t="shared" si="5"/>
        <v>431850</v>
      </c>
      <c r="G89" s="147">
        <v>431850</v>
      </c>
      <c r="H89" s="148"/>
      <c r="I89" s="149"/>
    </row>
    <row r="90" spans="1:9" ht="15.75" customHeight="1">
      <c r="A90" s="386"/>
      <c r="B90" s="387"/>
      <c r="C90" s="387"/>
      <c r="D90" s="387"/>
      <c r="E90" s="129" t="s">
        <v>170</v>
      </c>
      <c r="F90" s="130">
        <f t="shared" si="5"/>
        <v>431850</v>
      </c>
      <c r="G90" s="130">
        <v>431850</v>
      </c>
      <c r="H90" s="131"/>
      <c r="I90" s="132"/>
    </row>
    <row r="91" spans="1:9" ht="15.75" customHeight="1">
      <c r="A91" s="386"/>
      <c r="B91" s="387"/>
      <c r="C91" s="387"/>
      <c r="D91" s="387"/>
      <c r="E91" s="129" t="s">
        <v>171</v>
      </c>
      <c r="F91" s="130">
        <f t="shared" si="5"/>
        <v>431850</v>
      </c>
      <c r="G91" s="130">
        <v>431850</v>
      </c>
      <c r="H91" s="131"/>
      <c r="I91" s="132"/>
    </row>
    <row r="92" spans="1:9" ht="15.75" customHeight="1">
      <c r="A92" s="386"/>
      <c r="B92" s="387"/>
      <c r="C92" s="387"/>
      <c r="D92" s="387" t="s">
        <v>151</v>
      </c>
      <c r="E92" s="129" t="s">
        <v>169</v>
      </c>
      <c r="F92" s="130">
        <f t="shared" si="5"/>
        <v>200000</v>
      </c>
      <c r="G92" s="130">
        <v>200000</v>
      </c>
      <c r="H92" s="131"/>
      <c r="I92" s="132"/>
    </row>
    <row r="93" spans="1:9" ht="15.75" customHeight="1">
      <c r="A93" s="386"/>
      <c r="B93" s="387"/>
      <c r="C93" s="387"/>
      <c r="D93" s="387"/>
      <c r="E93" s="129" t="s">
        <v>170</v>
      </c>
      <c r="F93" s="130">
        <f t="shared" si="5"/>
        <v>200000</v>
      </c>
      <c r="G93" s="130">
        <v>200000</v>
      </c>
      <c r="H93" s="131"/>
      <c r="I93" s="132"/>
    </row>
    <row r="94" spans="1:9" ht="16.5" customHeight="1">
      <c r="A94" s="386"/>
      <c r="B94" s="387"/>
      <c r="C94" s="387"/>
      <c r="D94" s="387"/>
      <c r="E94" s="129" t="s">
        <v>171</v>
      </c>
      <c r="F94" s="130">
        <f t="shared" si="5"/>
        <v>200000</v>
      </c>
      <c r="G94" s="130">
        <v>200000</v>
      </c>
      <c r="H94" s="131"/>
      <c r="I94" s="132"/>
    </row>
    <row r="95" spans="1:9" ht="15.75" customHeight="1">
      <c r="A95" s="386"/>
      <c r="B95" s="387"/>
      <c r="C95" s="387"/>
      <c r="D95" s="387" t="s">
        <v>152</v>
      </c>
      <c r="E95" s="129" t="s">
        <v>169</v>
      </c>
      <c r="F95" s="130">
        <f t="shared" si="5"/>
        <v>924850</v>
      </c>
      <c r="G95" s="130">
        <v>924850</v>
      </c>
      <c r="H95" s="131"/>
      <c r="I95" s="132"/>
    </row>
    <row r="96" spans="1:9" ht="15.75" customHeight="1">
      <c r="A96" s="386"/>
      <c r="B96" s="387"/>
      <c r="C96" s="387"/>
      <c r="D96" s="387"/>
      <c r="E96" s="129" t="s">
        <v>170</v>
      </c>
      <c r="F96" s="130">
        <f t="shared" si="5"/>
        <v>924850</v>
      </c>
      <c r="G96" s="130">
        <v>924850</v>
      </c>
      <c r="H96" s="131"/>
      <c r="I96" s="132"/>
    </row>
    <row r="97" spans="1:9" ht="15.75" customHeight="1">
      <c r="A97" s="386"/>
      <c r="B97" s="387"/>
      <c r="C97" s="387"/>
      <c r="D97" s="387"/>
      <c r="E97" s="129" t="s">
        <v>171</v>
      </c>
      <c r="F97" s="130">
        <f t="shared" si="5"/>
        <v>924850</v>
      </c>
      <c r="G97" s="130">
        <v>924850</v>
      </c>
      <c r="H97" s="131"/>
      <c r="I97" s="132"/>
    </row>
    <row r="98" spans="1:9" ht="15.75" customHeight="1">
      <c r="A98" s="386"/>
      <c r="B98" s="387"/>
      <c r="C98" s="387"/>
      <c r="D98" s="387" t="s">
        <v>212</v>
      </c>
      <c r="E98" s="129" t="s">
        <v>169</v>
      </c>
      <c r="F98" s="130">
        <f t="shared" si="5"/>
        <v>146000</v>
      </c>
      <c r="G98" s="130">
        <v>40000</v>
      </c>
      <c r="H98" s="131">
        <v>106000</v>
      </c>
      <c r="I98" s="132"/>
    </row>
    <row r="99" spans="1:9" ht="15.75" customHeight="1">
      <c r="A99" s="386"/>
      <c r="B99" s="387"/>
      <c r="C99" s="387"/>
      <c r="D99" s="387"/>
      <c r="E99" s="129" t="s">
        <v>170</v>
      </c>
      <c r="F99" s="130">
        <f t="shared" si="5"/>
        <v>146000</v>
      </c>
      <c r="G99" s="130">
        <v>40000</v>
      </c>
      <c r="H99" s="131">
        <v>106000</v>
      </c>
      <c r="I99" s="132"/>
    </row>
    <row r="100" spans="1:9" ht="15.75" customHeight="1">
      <c r="A100" s="386"/>
      <c r="B100" s="387"/>
      <c r="C100" s="387"/>
      <c r="D100" s="387"/>
      <c r="E100" s="129" t="s">
        <v>171</v>
      </c>
      <c r="F100" s="130">
        <f t="shared" si="5"/>
        <v>146000</v>
      </c>
      <c r="G100" s="130">
        <v>40000</v>
      </c>
      <c r="H100" s="131">
        <v>106000</v>
      </c>
      <c r="I100" s="132"/>
    </row>
    <row r="101" spans="1:9" ht="15.75" customHeight="1">
      <c r="A101" s="386"/>
      <c r="B101" s="387"/>
      <c r="C101" s="387"/>
      <c r="D101" s="387" t="s">
        <v>321</v>
      </c>
      <c r="E101" s="129" t="s">
        <v>169</v>
      </c>
      <c r="F101" s="130">
        <f t="shared" si="5"/>
        <v>47000</v>
      </c>
      <c r="G101" s="130">
        <v>47000</v>
      </c>
      <c r="H101" s="131"/>
      <c r="I101" s="132"/>
    </row>
    <row r="102" spans="1:9" ht="15.75" customHeight="1">
      <c r="A102" s="386"/>
      <c r="B102" s="387"/>
      <c r="C102" s="387"/>
      <c r="D102" s="387"/>
      <c r="E102" s="129" t="s">
        <v>170</v>
      </c>
      <c r="F102" s="130">
        <f t="shared" si="5"/>
        <v>47000</v>
      </c>
      <c r="G102" s="130">
        <v>47000</v>
      </c>
      <c r="H102" s="131"/>
      <c r="I102" s="132"/>
    </row>
    <row r="103" spans="1:9" ht="15.75" customHeight="1">
      <c r="A103" s="386"/>
      <c r="B103" s="387"/>
      <c r="C103" s="387"/>
      <c r="D103" s="387"/>
      <c r="E103" s="129" t="s">
        <v>171</v>
      </c>
      <c r="F103" s="130">
        <f t="shared" si="5"/>
        <v>47000</v>
      </c>
      <c r="G103" s="130">
        <v>47000</v>
      </c>
      <c r="H103" s="131"/>
      <c r="I103" s="132"/>
    </row>
    <row r="104" spans="1:9" ht="15.75" customHeight="1">
      <c r="A104" s="386"/>
      <c r="B104" s="387"/>
      <c r="C104" s="387" t="s">
        <v>224</v>
      </c>
      <c r="D104" s="387" t="s">
        <v>213</v>
      </c>
      <c r="E104" s="129" t="s">
        <v>169</v>
      </c>
      <c r="F104" s="130">
        <f t="shared" si="5"/>
        <v>27889340</v>
      </c>
      <c r="G104" s="130">
        <v>27889340</v>
      </c>
      <c r="H104" s="131"/>
      <c r="I104" s="132"/>
    </row>
    <row r="105" spans="1:9" ht="15.75" customHeight="1">
      <c r="A105" s="386"/>
      <c r="B105" s="387"/>
      <c r="C105" s="387"/>
      <c r="D105" s="387"/>
      <c r="E105" s="129" t="s">
        <v>170</v>
      </c>
      <c r="F105" s="130">
        <f t="shared" si="5"/>
        <v>27889340</v>
      </c>
      <c r="G105" s="130">
        <v>27889340</v>
      </c>
      <c r="H105" s="131"/>
      <c r="I105" s="132"/>
    </row>
    <row r="106" spans="1:9" ht="15.75" customHeight="1">
      <c r="A106" s="386"/>
      <c r="B106" s="387"/>
      <c r="C106" s="387"/>
      <c r="D106" s="387"/>
      <c r="E106" s="129" t="s">
        <v>171</v>
      </c>
      <c r="F106" s="130">
        <f t="shared" si="5"/>
        <v>27889340</v>
      </c>
      <c r="G106" s="130">
        <v>27889340</v>
      </c>
      <c r="H106" s="131"/>
      <c r="I106" s="132"/>
    </row>
    <row r="107" spans="1:9" ht="15.75" customHeight="1">
      <c r="A107" s="386"/>
      <c r="B107" s="387"/>
      <c r="C107" s="387"/>
      <c r="D107" s="387" t="s">
        <v>214</v>
      </c>
      <c r="E107" s="129" t="s">
        <v>169</v>
      </c>
      <c r="F107" s="130">
        <f t="shared" si="5"/>
        <v>8580000</v>
      </c>
      <c r="G107" s="130">
        <v>8580000</v>
      </c>
      <c r="H107" s="131"/>
      <c r="I107" s="132"/>
    </row>
    <row r="108" spans="1:9" ht="15.75" customHeight="1">
      <c r="A108" s="386"/>
      <c r="B108" s="387"/>
      <c r="C108" s="387"/>
      <c r="D108" s="387"/>
      <c r="E108" s="129" t="s">
        <v>170</v>
      </c>
      <c r="F108" s="130">
        <f t="shared" si="5"/>
        <v>8580000</v>
      </c>
      <c r="G108" s="130">
        <v>8580000</v>
      </c>
      <c r="H108" s="131"/>
      <c r="I108" s="132"/>
    </row>
    <row r="109" spans="1:9" ht="15.75" customHeight="1">
      <c r="A109" s="386"/>
      <c r="B109" s="387"/>
      <c r="C109" s="387"/>
      <c r="D109" s="387"/>
      <c r="E109" s="129" t="s">
        <v>171</v>
      </c>
      <c r="F109" s="130">
        <f t="shared" si="5"/>
        <v>8580000</v>
      </c>
      <c r="G109" s="130">
        <v>8580000</v>
      </c>
      <c r="H109" s="131"/>
      <c r="I109" s="132"/>
    </row>
    <row r="110" spans="1:9" ht="15.75" customHeight="1">
      <c r="A110" s="386"/>
      <c r="B110" s="387"/>
      <c r="C110" s="387"/>
      <c r="D110" s="387" t="s">
        <v>237</v>
      </c>
      <c r="E110" s="129" t="s">
        <v>169</v>
      </c>
      <c r="F110" s="130">
        <f t="shared" si="5"/>
        <v>4318000</v>
      </c>
      <c r="G110" s="130">
        <v>4318000</v>
      </c>
      <c r="H110" s="131"/>
      <c r="I110" s="132"/>
    </row>
    <row r="111" spans="1:9" ht="15.75" customHeight="1">
      <c r="A111" s="386"/>
      <c r="B111" s="387"/>
      <c r="C111" s="387"/>
      <c r="D111" s="387"/>
      <c r="E111" s="129" t="s">
        <v>170</v>
      </c>
      <c r="F111" s="130">
        <f t="shared" si="5"/>
        <v>4318000</v>
      </c>
      <c r="G111" s="130">
        <v>4318000</v>
      </c>
      <c r="H111" s="131"/>
      <c r="I111" s="132"/>
    </row>
    <row r="112" spans="1:9" ht="15.75" customHeight="1">
      <c r="A112" s="386"/>
      <c r="B112" s="387"/>
      <c r="C112" s="387"/>
      <c r="D112" s="387"/>
      <c r="E112" s="129" t="s">
        <v>171</v>
      </c>
      <c r="F112" s="130">
        <f t="shared" si="5"/>
        <v>4318000</v>
      </c>
      <c r="G112" s="130">
        <v>4318000</v>
      </c>
      <c r="H112" s="131"/>
      <c r="I112" s="132"/>
    </row>
    <row r="113" spans="1:9" ht="15.75" customHeight="1">
      <c r="A113" s="386"/>
      <c r="B113" s="387"/>
      <c r="C113" s="387"/>
      <c r="D113" s="387" t="s">
        <v>328</v>
      </c>
      <c r="E113" s="129" t="s">
        <v>169</v>
      </c>
      <c r="F113" s="130">
        <f t="shared" si="5"/>
        <v>880000</v>
      </c>
      <c r="G113" s="130">
        <v>880000</v>
      </c>
      <c r="H113" s="131"/>
      <c r="I113" s="132"/>
    </row>
    <row r="114" spans="1:9" ht="15.75" customHeight="1">
      <c r="A114" s="386"/>
      <c r="B114" s="387"/>
      <c r="C114" s="387"/>
      <c r="D114" s="387"/>
      <c r="E114" s="129" t="s">
        <v>170</v>
      </c>
      <c r="F114" s="130">
        <f t="shared" si="5"/>
        <v>880000</v>
      </c>
      <c r="G114" s="130">
        <v>880000</v>
      </c>
      <c r="H114" s="131"/>
      <c r="I114" s="132"/>
    </row>
    <row r="115" spans="1:9" ht="15.75" customHeight="1">
      <c r="A115" s="386"/>
      <c r="B115" s="387"/>
      <c r="C115" s="387"/>
      <c r="D115" s="387"/>
      <c r="E115" s="129" t="s">
        <v>171</v>
      </c>
      <c r="F115" s="130">
        <f t="shared" si="5"/>
        <v>880000</v>
      </c>
      <c r="G115" s="130">
        <v>880000</v>
      </c>
      <c r="H115" s="131"/>
      <c r="I115" s="132"/>
    </row>
    <row r="116" spans="1:9" ht="15.75" customHeight="1">
      <c r="A116" s="386"/>
      <c r="B116" s="387"/>
      <c r="C116" s="387"/>
      <c r="D116" s="387" t="s">
        <v>329</v>
      </c>
      <c r="E116" s="129" t="s">
        <v>169</v>
      </c>
      <c r="F116" s="130">
        <f aca="true" t="shared" si="6" ref="F116:F121">G116</f>
        <v>505510</v>
      </c>
      <c r="G116" s="130">
        <v>505510</v>
      </c>
      <c r="H116" s="131"/>
      <c r="I116" s="132"/>
    </row>
    <row r="117" spans="1:9" ht="15.75" customHeight="1">
      <c r="A117" s="386"/>
      <c r="B117" s="387"/>
      <c r="C117" s="387"/>
      <c r="D117" s="387"/>
      <c r="E117" s="129" t="s">
        <v>170</v>
      </c>
      <c r="F117" s="130">
        <f t="shared" si="6"/>
        <v>505510</v>
      </c>
      <c r="G117" s="130">
        <v>505510</v>
      </c>
      <c r="H117" s="131"/>
      <c r="I117" s="132"/>
    </row>
    <row r="118" spans="1:9" ht="15.75" customHeight="1" thickBot="1">
      <c r="A118" s="392"/>
      <c r="B118" s="388"/>
      <c r="C118" s="388"/>
      <c r="D118" s="388"/>
      <c r="E118" s="134" t="s">
        <v>171</v>
      </c>
      <c r="F118" s="135">
        <f t="shared" si="6"/>
        <v>505510</v>
      </c>
      <c r="G118" s="135">
        <v>505510</v>
      </c>
      <c r="H118" s="136"/>
      <c r="I118" s="137"/>
    </row>
    <row r="119" spans="1:9" ht="15.75" customHeight="1">
      <c r="A119" s="385" t="s">
        <v>109</v>
      </c>
      <c r="B119" s="393" t="s">
        <v>257</v>
      </c>
      <c r="C119" s="393" t="s">
        <v>258</v>
      </c>
      <c r="D119" s="393" t="s">
        <v>256</v>
      </c>
      <c r="E119" s="146" t="s">
        <v>169</v>
      </c>
      <c r="F119" s="147">
        <f t="shared" si="6"/>
        <v>1044360</v>
      </c>
      <c r="G119" s="147">
        <v>1044360</v>
      </c>
      <c r="H119" s="148"/>
      <c r="I119" s="149"/>
    </row>
    <row r="120" spans="1:9" ht="15.75" customHeight="1">
      <c r="A120" s="386"/>
      <c r="B120" s="387"/>
      <c r="C120" s="387"/>
      <c r="D120" s="387"/>
      <c r="E120" s="129" t="s">
        <v>170</v>
      </c>
      <c r="F120" s="130">
        <f t="shared" si="6"/>
        <v>1044360</v>
      </c>
      <c r="G120" s="130">
        <v>1044360</v>
      </c>
      <c r="H120" s="131"/>
      <c r="I120" s="132"/>
    </row>
    <row r="121" spans="1:9" ht="15.75" customHeight="1">
      <c r="A121" s="386"/>
      <c r="B121" s="387"/>
      <c r="C121" s="387"/>
      <c r="D121" s="387"/>
      <c r="E121" s="129" t="s">
        <v>171</v>
      </c>
      <c r="F121" s="130">
        <f t="shared" si="6"/>
        <v>1044360</v>
      </c>
      <c r="G121" s="130">
        <v>1044360</v>
      </c>
      <c r="H121" s="131"/>
      <c r="I121" s="132"/>
    </row>
    <row r="122" spans="1:9" ht="15.75" customHeight="1">
      <c r="A122" s="386"/>
      <c r="B122" s="387"/>
      <c r="C122" s="387"/>
      <c r="D122" s="387" t="s">
        <v>215</v>
      </c>
      <c r="E122" s="129" t="s">
        <v>169</v>
      </c>
      <c r="F122" s="130">
        <f t="shared" si="5"/>
        <v>1170000</v>
      </c>
      <c r="G122" s="130">
        <v>1170000</v>
      </c>
      <c r="H122" s="131"/>
      <c r="I122" s="132"/>
    </row>
    <row r="123" spans="1:9" ht="15.75" customHeight="1">
      <c r="A123" s="386"/>
      <c r="B123" s="387"/>
      <c r="C123" s="387"/>
      <c r="D123" s="387"/>
      <c r="E123" s="129" t="s">
        <v>170</v>
      </c>
      <c r="F123" s="130">
        <f t="shared" si="5"/>
        <v>1170000</v>
      </c>
      <c r="G123" s="130">
        <v>1170000</v>
      </c>
      <c r="H123" s="131"/>
      <c r="I123" s="132"/>
    </row>
    <row r="124" spans="1:9" ht="15.75" customHeight="1">
      <c r="A124" s="386"/>
      <c r="B124" s="387"/>
      <c r="C124" s="387"/>
      <c r="D124" s="387"/>
      <c r="E124" s="129" t="s">
        <v>171</v>
      </c>
      <c r="F124" s="130">
        <f t="shared" si="5"/>
        <v>1170000</v>
      </c>
      <c r="G124" s="130">
        <v>1170000</v>
      </c>
      <c r="H124" s="131"/>
      <c r="I124" s="132"/>
    </row>
    <row r="125" spans="1:9" ht="15.75" customHeight="1">
      <c r="A125" s="386"/>
      <c r="B125" s="387"/>
      <c r="C125" s="387"/>
      <c r="D125" s="387" t="s">
        <v>216</v>
      </c>
      <c r="E125" s="129" t="s">
        <v>169</v>
      </c>
      <c r="F125" s="130">
        <f t="shared" si="5"/>
        <v>1464000</v>
      </c>
      <c r="G125" s="130">
        <v>1464000</v>
      </c>
      <c r="H125" s="131"/>
      <c r="I125" s="132"/>
    </row>
    <row r="126" spans="1:9" ht="15.75" customHeight="1">
      <c r="A126" s="386"/>
      <c r="B126" s="387"/>
      <c r="C126" s="387"/>
      <c r="D126" s="387"/>
      <c r="E126" s="129" t="s">
        <v>170</v>
      </c>
      <c r="F126" s="130">
        <f t="shared" si="5"/>
        <v>1464000</v>
      </c>
      <c r="G126" s="130">
        <v>1464000</v>
      </c>
      <c r="H126" s="131"/>
      <c r="I126" s="132"/>
    </row>
    <row r="127" spans="1:9" ht="15.75" customHeight="1">
      <c r="A127" s="386"/>
      <c r="B127" s="387"/>
      <c r="C127" s="387"/>
      <c r="D127" s="387"/>
      <c r="E127" s="129" t="s">
        <v>171</v>
      </c>
      <c r="F127" s="130">
        <f t="shared" si="5"/>
        <v>1464000</v>
      </c>
      <c r="G127" s="130">
        <v>1464000</v>
      </c>
      <c r="H127" s="131"/>
      <c r="I127" s="132"/>
    </row>
    <row r="128" spans="1:9" ht="15.75" customHeight="1">
      <c r="A128" s="386"/>
      <c r="B128" s="387"/>
      <c r="C128" s="387"/>
      <c r="D128" s="387" t="s">
        <v>322</v>
      </c>
      <c r="E128" s="129" t="s">
        <v>169</v>
      </c>
      <c r="F128" s="130">
        <f t="shared" si="5"/>
        <v>640000</v>
      </c>
      <c r="G128" s="130">
        <v>640000</v>
      </c>
      <c r="H128" s="131"/>
      <c r="I128" s="132"/>
    </row>
    <row r="129" spans="1:9" ht="15.75" customHeight="1">
      <c r="A129" s="386"/>
      <c r="B129" s="387"/>
      <c r="C129" s="387"/>
      <c r="D129" s="387"/>
      <c r="E129" s="129" t="s">
        <v>170</v>
      </c>
      <c r="F129" s="130">
        <f t="shared" si="5"/>
        <v>640000</v>
      </c>
      <c r="G129" s="130">
        <v>640000</v>
      </c>
      <c r="H129" s="131"/>
      <c r="I129" s="132"/>
    </row>
    <row r="130" spans="1:9" ht="15.75" customHeight="1">
      <c r="A130" s="386"/>
      <c r="B130" s="387"/>
      <c r="C130" s="387"/>
      <c r="D130" s="387"/>
      <c r="E130" s="129" t="s">
        <v>171</v>
      </c>
      <c r="F130" s="130">
        <f t="shared" si="5"/>
        <v>640000</v>
      </c>
      <c r="G130" s="130">
        <v>640000</v>
      </c>
      <c r="H130" s="131"/>
      <c r="I130" s="132"/>
    </row>
    <row r="131" spans="1:9" ht="15.75" customHeight="1">
      <c r="A131" s="386"/>
      <c r="B131" s="387"/>
      <c r="C131" s="387"/>
      <c r="D131" s="387" t="s">
        <v>323</v>
      </c>
      <c r="E131" s="129" t="s">
        <v>169</v>
      </c>
      <c r="F131" s="130">
        <f>G131</f>
        <v>804010</v>
      </c>
      <c r="G131" s="130">
        <v>804010</v>
      </c>
      <c r="H131" s="131"/>
      <c r="I131" s="132"/>
    </row>
    <row r="132" spans="1:9" ht="15.75" customHeight="1">
      <c r="A132" s="386"/>
      <c r="B132" s="387"/>
      <c r="C132" s="387"/>
      <c r="D132" s="387"/>
      <c r="E132" s="129" t="s">
        <v>170</v>
      </c>
      <c r="F132" s="130">
        <f aca="true" t="shared" si="7" ref="F132:F142">G132</f>
        <v>804010</v>
      </c>
      <c r="G132" s="130">
        <v>804010</v>
      </c>
      <c r="H132" s="131"/>
      <c r="I132" s="132"/>
    </row>
    <row r="133" spans="1:9" ht="15.75" customHeight="1">
      <c r="A133" s="386"/>
      <c r="B133" s="387"/>
      <c r="C133" s="387"/>
      <c r="D133" s="387"/>
      <c r="E133" s="129" t="s">
        <v>171</v>
      </c>
      <c r="F133" s="130">
        <f t="shared" si="7"/>
        <v>804010</v>
      </c>
      <c r="G133" s="130">
        <v>804010</v>
      </c>
      <c r="H133" s="131"/>
      <c r="I133" s="132"/>
    </row>
    <row r="134" spans="1:9" ht="15.75" customHeight="1">
      <c r="A134" s="386"/>
      <c r="B134" s="387"/>
      <c r="C134" s="387"/>
      <c r="D134" s="387" t="s">
        <v>324</v>
      </c>
      <c r="E134" s="129" t="s">
        <v>169</v>
      </c>
      <c r="F134" s="130">
        <f t="shared" si="7"/>
        <v>8480000</v>
      </c>
      <c r="G134" s="130">
        <v>8480000</v>
      </c>
      <c r="H134" s="131"/>
      <c r="I134" s="132"/>
    </row>
    <row r="135" spans="1:9" ht="15.75" customHeight="1">
      <c r="A135" s="386"/>
      <c r="B135" s="387"/>
      <c r="C135" s="387"/>
      <c r="D135" s="387"/>
      <c r="E135" s="129" t="s">
        <v>170</v>
      </c>
      <c r="F135" s="130">
        <f t="shared" si="7"/>
        <v>8480000</v>
      </c>
      <c r="G135" s="130">
        <v>8480000</v>
      </c>
      <c r="H135" s="131"/>
      <c r="I135" s="132"/>
    </row>
    <row r="136" spans="1:9" ht="15.75" customHeight="1">
      <c r="A136" s="386"/>
      <c r="B136" s="387"/>
      <c r="C136" s="387"/>
      <c r="D136" s="387"/>
      <c r="E136" s="129" t="s">
        <v>171</v>
      </c>
      <c r="F136" s="130">
        <f t="shared" si="7"/>
        <v>8480000</v>
      </c>
      <c r="G136" s="130">
        <v>8480000</v>
      </c>
      <c r="H136" s="131"/>
      <c r="I136" s="132"/>
    </row>
    <row r="137" spans="1:9" ht="15.75" customHeight="1">
      <c r="A137" s="386"/>
      <c r="B137" s="387"/>
      <c r="C137" s="387"/>
      <c r="D137" s="387" t="s">
        <v>325</v>
      </c>
      <c r="E137" s="129" t="s">
        <v>169</v>
      </c>
      <c r="F137" s="130">
        <f t="shared" si="7"/>
        <v>990000</v>
      </c>
      <c r="G137" s="130">
        <v>990000</v>
      </c>
      <c r="H137" s="131"/>
      <c r="I137" s="132"/>
    </row>
    <row r="138" spans="1:9" ht="15.75" customHeight="1">
      <c r="A138" s="386"/>
      <c r="B138" s="387"/>
      <c r="C138" s="387"/>
      <c r="D138" s="387"/>
      <c r="E138" s="129" t="s">
        <v>170</v>
      </c>
      <c r="F138" s="130">
        <f t="shared" si="7"/>
        <v>990000</v>
      </c>
      <c r="G138" s="130">
        <v>990000</v>
      </c>
      <c r="H138" s="131"/>
      <c r="I138" s="132"/>
    </row>
    <row r="139" spans="1:9" ht="15.75" customHeight="1">
      <c r="A139" s="386"/>
      <c r="B139" s="387"/>
      <c r="C139" s="387"/>
      <c r="D139" s="387"/>
      <c r="E139" s="129" t="s">
        <v>171</v>
      </c>
      <c r="F139" s="130">
        <f t="shared" si="7"/>
        <v>990000</v>
      </c>
      <c r="G139" s="130">
        <v>990000</v>
      </c>
      <c r="H139" s="131"/>
      <c r="I139" s="132"/>
    </row>
    <row r="140" spans="1:9" ht="15.75" customHeight="1">
      <c r="A140" s="386"/>
      <c r="B140" s="387"/>
      <c r="C140" s="387"/>
      <c r="D140" s="387" t="s">
        <v>327</v>
      </c>
      <c r="E140" s="129" t="s">
        <v>169</v>
      </c>
      <c r="F140" s="130">
        <f t="shared" si="7"/>
        <v>302700</v>
      </c>
      <c r="G140" s="130">
        <v>302700</v>
      </c>
      <c r="H140" s="131"/>
      <c r="I140" s="132"/>
    </row>
    <row r="141" spans="1:9" ht="15.75" customHeight="1">
      <c r="A141" s="386"/>
      <c r="B141" s="387"/>
      <c r="C141" s="387"/>
      <c r="D141" s="387"/>
      <c r="E141" s="129" t="s">
        <v>170</v>
      </c>
      <c r="F141" s="130">
        <f t="shared" si="7"/>
        <v>302700</v>
      </c>
      <c r="G141" s="130">
        <v>302700</v>
      </c>
      <c r="H141" s="131"/>
      <c r="I141" s="132"/>
    </row>
    <row r="142" spans="1:9" ht="15.75" customHeight="1">
      <c r="A142" s="386"/>
      <c r="B142" s="387"/>
      <c r="C142" s="387"/>
      <c r="D142" s="387"/>
      <c r="E142" s="129" t="s">
        <v>171</v>
      </c>
      <c r="F142" s="130">
        <f t="shared" si="7"/>
        <v>302700</v>
      </c>
      <c r="G142" s="130">
        <v>302700</v>
      </c>
      <c r="H142" s="131"/>
      <c r="I142" s="132"/>
    </row>
    <row r="143" spans="1:9" ht="15.75" customHeight="1">
      <c r="A143" s="386"/>
      <c r="B143" s="387"/>
      <c r="C143" s="387"/>
      <c r="D143" s="387" t="s">
        <v>326</v>
      </c>
      <c r="E143" s="129" t="s">
        <v>169</v>
      </c>
      <c r="F143" s="130">
        <f t="shared" si="5"/>
        <v>576000</v>
      </c>
      <c r="G143" s="130">
        <v>576000</v>
      </c>
      <c r="H143" s="131"/>
      <c r="I143" s="132"/>
    </row>
    <row r="144" spans="1:9" ht="15.75" customHeight="1">
      <c r="A144" s="386"/>
      <c r="B144" s="387"/>
      <c r="C144" s="387"/>
      <c r="D144" s="387"/>
      <c r="E144" s="129" t="s">
        <v>170</v>
      </c>
      <c r="F144" s="130">
        <f t="shared" si="5"/>
        <v>576000</v>
      </c>
      <c r="G144" s="130">
        <v>576000</v>
      </c>
      <c r="H144" s="131"/>
      <c r="I144" s="132"/>
    </row>
    <row r="145" spans="1:9" ht="16.5" customHeight="1">
      <c r="A145" s="386"/>
      <c r="B145" s="387"/>
      <c r="C145" s="387"/>
      <c r="D145" s="387"/>
      <c r="E145" s="129" t="s">
        <v>171</v>
      </c>
      <c r="F145" s="130">
        <f t="shared" si="5"/>
        <v>576000</v>
      </c>
      <c r="G145" s="130">
        <v>576000</v>
      </c>
      <c r="H145" s="131"/>
      <c r="I145" s="132"/>
    </row>
    <row r="146" spans="1:9" ht="16.5" customHeight="1">
      <c r="A146" s="386"/>
      <c r="B146" s="387"/>
      <c r="C146" s="387"/>
      <c r="D146" s="387" t="s">
        <v>330</v>
      </c>
      <c r="E146" s="129" t="s">
        <v>169</v>
      </c>
      <c r="F146" s="130">
        <f t="shared" si="5"/>
        <v>406080</v>
      </c>
      <c r="G146" s="130">
        <v>406080</v>
      </c>
      <c r="H146" s="131"/>
      <c r="I146" s="132"/>
    </row>
    <row r="147" spans="1:9" ht="16.5" customHeight="1">
      <c r="A147" s="386"/>
      <c r="B147" s="387"/>
      <c r="C147" s="387"/>
      <c r="D147" s="387"/>
      <c r="E147" s="129" t="s">
        <v>170</v>
      </c>
      <c r="F147" s="130">
        <f t="shared" si="5"/>
        <v>406080</v>
      </c>
      <c r="G147" s="130">
        <v>406080</v>
      </c>
      <c r="H147" s="131"/>
      <c r="I147" s="132"/>
    </row>
    <row r="148" spans="1:9" ht="16.5" customHeight="1" thickBot="1">
      <c r="A148" s="392"/>
      <c r="B148" s="388"/>
      <c r="C148" s="388"/>
      <c r="D148" s="388"/>
      <c r="E148" s="134" t="s">
        <v>171</v>
      </c>
      <c r="F148" s="135">
        <f t="shared" si="5"/>
        <v>406080</v>
      </c>
      <c r="G148" s="135">
        <v>406080</v>
      </c>
      <c r="H148" s="136"/>
      <c r="I148" s="137"/>
    </row>
    <row r="149" spans="1:9" ht="16.5" customHeight="1">
      <c r="A149" s="385" t="s">
        <v>331</v>
      </c>
      <c r="B149" s="393" t="s">
        <v>175</v>
      </c>
      <c r="C149" s="393"/>
      <c r="D149" s="393"/>
      <c r="E149" s="146" t="s">
        <v>169</v>
      </c>
      <c r="F149" s="147">
        <f>SUM(G149:I149)</f>
        <v>59991200</v>
      </c>
      <c r="G149" s="147">
        <f aca="true" t="shared" si="8" ref="G149:H151">G86+G89+G92+G95+G98+G104+G107+G110+G113+G122+G125+G128+G143+G116+G119+G131+G134+G137+G140+G101+G146</f>
        <v>59885200</v>
      </c>
      <c r="H149" s="147">
        <f t="shared" si="8"/>
        <v>106000</v>
      </c>
      <c r="I149" s="149"/>
    </row>
    <row r="150" spans="1:9" ht="16.5" customHeight="1">
      <c r="A150" s="386"/>
      <c r="B150" s="387"/>
      <c r="C150" s="387"/>
      <c r="D150" s="387"/>
      <c r="E150" s="129" t="s">
        <v>170</v>
      </c>
      <c r="F150" s="130">
        <f>SUM(G150:I150)</f>
        <v>59991200</v>
      </c>
      <c r="G150" s="130">
        <f t="shared" si="8"/>
        <v>59885200</v>
      </c>
      <c r="H150" s="130">
        <f t="shared" si="8"/>
        <v>106000</v>
      </c>
      <c r="I150" s="132"/>
    </row>
    <row r="151" spans="1:9" ht="16.5" customHeight="1">
      <c r="A151" s="386"/>
      <c r="B151" s="387"/>
      <c r="C151" s="387"/>
      <c r="D151" s="387"/>
      <c r="E151" s="129" t="s">
        <v>171</v>
      </c>
      <c r="F151" s="130">
        <f>SUM(G151:I151)</f>
        <v>59991200</v>
      </c>
      <c r="G151" s="130">
        <f t="shared" si="8"/>
        <v>59885200</v>
      </c>
      <c r="H151" s="130">
        <f t="shared" si="8"/>
        <v>106000</v>
      </c>
      <c r="I151" s="132"/>
    </row>
    <row r="152" spans="1:9" ht="16.5" customHeight="1">
      <c r="A152" s="386" t="s">
        <v>175</v>
      </c>
      <c r="B152" s="387"/>
      <c r="C152" s="387"/>
      <c r="D152" s="387"/>
      <c r="E152" s="129" t="s">
        <v>169</v>
      </c>
      <c r="F152" s="130">
        <f>SUM(G152:I152)</f>
        <v>59991200</v>
      </c>
      <c r="G152" s="130">
        <f aca="true" t="shared" si="9" ref="G152:H154">G149</f>
        <v>59885200</v>
      </c>
      <c r="H152" s="195">
        <f t="shared" si="9"/>
        <v>106000</v>
      </c>
      <c r="I152" s="132"/>
    </row>
    <row r="153" spans="1:9" ht="16.5" customHeight="1">
      <c r="A153" s="386"/>
      <c r="B153" s="387"/>
      <c r="C153" s="387"/>
      <c r="D153" s="387"/>
      <c r="E153" s="129" t="s">
        <v>170</v>
      </c>
      <c r="F153" s="130">
        <f t="shared" si="5"/>
        <v>59991200</v>
      </c>
      <c r="G153" s="130">
        <f t="shared" si="9"/>
        <v>59885200</v>
      </c>
      <c r="H153" s="195">
        <f t="shared" si="9"/>
        <v>106000</v>
      </c>
      <c r="I153" s="132"/>
    </row>
    <row r="154" spans="1:9" ht="16.5" customHeight="1">
      <c r="A154" s="386"/>
      <c r="B154" s="387"/>
      <c r="C154" s="387"/>
      <c r="D154" s="387"/>
      <c r="E154" s="129" t="s">
        <v>171</v>
      </c>
      <c r="F154" s="130">
        <f t="shared" si="5"/>
        <v>59991200</v>
      </c>
      <c r="G154" s="130">
        <f t="shared" si="9"/>
        <v>59885200</v>
      </c>
      <c r="H154" s="195">
        <f t="shared" si="9"/>
        <v>106000</v>
      </c>
      <c r="I154" s="132"/>
    </row>
    <row r="155" spans="1:9" ht="16.5" customHeight="1">
      <c r="A155" s="386" t="s">
        <v>230</v>
      </c>
      <c r="B155" s="387" t="s">
        <v>230</v>
      </c>
      <c r="C155" s="400" t="s">
        <v>238</v>
      </c>
      <c r="D155" s="387"/>
      <c r="E155" s="129" t="s">
        <v>169</v>
      </c>
      <c r="F155" s="130">
        <f aca="true" t="shared" si="10" ref="F155:F166">SUM(G155:I155)</f>
        <v>23044</v>
      </c>
      <c r="G155" s="130"/>
      <c r="H155" s="130">
        <v>23044</v>
      </c>
      <c r="I155" s="132"/>
    </row>
    <row r="156" spans="1:9" ht="16.5" customHeight="1">
      <c r="A156" s="386"/>
      <c r="B156" s="387"/>
      <c r="C156" s="387"/>
      <c r="D156" s="387"/>
      <c r="E156" s="129" t="s">
        <v>170</v>
      </c>
      <c r="F156" s="130">
        <f t="shared" si="10"/>
        <v>23044</v>
      </c>
      <c r="G156" s="130"/>
      <c r="H156" s="130">
        <v>23044</v>
      </c>
      <c r="I156" s="132"/>
    </row>
    <row r="157" spans="1:9" ht="16.5" customHeight="1">
      <c r="A157" s="386"/>
      <c r="B157" s="387"/>
      <c r="C157" s="387"/>
      <c r="D157" s="387"/>
      <c r="E157" s="129" t="s">
        <v>171</v>
      </c>
      <c r="F157" s="130">
        <f t="shared" si="10"/>
        <v>23044</v>
      </c>
      <c r="G157" s="130"/>
      <c r="H157" s="130">
        <v>23044</v>
      </c>
      <c r="I157" s="132"/>
    </row>
    <row r="158" spans="1:9" ht="16.5" customHeight="1">
      <c r="A158" s="386" t="s">
        <v>230</v>
      </c>
      <c r="B158" s="387" t="s">
        <v>239</v>
      </c>
      <c r="C158" s="387"/>
      <c r="D158" s="387"/>
      <c r="E158" s="129" t="s">
        <v>169</v>
      </c>
      <c r="F158" s="130">
        <f t="shared" si="10"/>
        <v>23044</v>
      </c>
      <c r="G158" s="130"/>
      <c r="H158" s="130">
        <f aca="true" t="shared" si="11" ref="H158:H163">H155</f>
        <v>23044</v>
      </c>
      <c r="I158" s="132"/>
    </row>
    <row r="159" spans="1:9" ht="16.5" customHeight="1">
      <c r="A159" s="386"/>
      <c r="B159" s="387"/>
      <c r="C159" s="387"/>
      <c r="D159" s="387"/>
      <c r="E159" s="129" t="s">
        <v>170</v>
      </c>
      <c r="F159" s="130">
        <f t="shared" si="10"/>
        <v>23044</v>
      </c>
      <c r="G159" s="130"/>
      <c r="H159" s="130">
        <f t="shared" si="11"/>
        <v>23044</v>
      </c>
      <c r="I159" s="132"/>
    </row>
    <row r="160" spans="1:9" ht="16.5" customHeight="1">
      <c r="A160" s="386"/>
      <c r="B160" s="387"/>
      <c r="C160" s="387"/>
      <c r="D160" s="387"/>
      <c r="E160" s="129" t="s">
        <v>171</v>
      </c>
      <c r="F160" s="130">
        <f t="shared" si="10"/>
        <v>23044</v>
      </c>
      <c r="G160" s="130"/>
      <c r="H160" s="130">
        <f t="shared" si="11"/>
        <v>23044</v>
      </c>
      <c r="I160" s="132"/>
    </row>
    <row r="161" spans="1:9" ht="16.5" customHeight="1">
      <c r="A161" s="390" t="s">
        <v>175</v>
      </c>
      <c r="B161" s="396"/>
      <c r="C161" s="396"/>
      <c r="D161" s="396"/>
      <c r="E161" s="129" t="s">
        <v>169</v>
      </c>
      <c r="F161" s="130">
        <f t="shared" si="10"/>
        <v>23044</v>
      </c>
      <c r="G161" s="130"/>
      <c r="H161" s="130">
        <f t="shared" si="11"/>
        <v>23044</v>
      </c>
      <c r="I161" s="132"/>
    </row>
    <row r="162" spans="1:9" ht="16.5" customHeight="1">
      <c r="A162" s="390"/>
      <c r="B162" s="396"/>
      <c r="C162" s="396"/>
      <c r="D162" s="396"/>
      <c r="E162" s="129" t="s">
        <v>170</v>
      </c>
      <c r="F162" s="130">
        <f t="shared" si="10"/>
        <v>23044</v>
      </c>
      <c r="G162" s="130"/>
      <c r="H162" s="130">
        <f t="shared" si="11"/>
        <v>23044</v>
      </c>
      <c r="I162" s="132"/>
    </row>
    <row r="163" spans="1:9" ht="16.5" customHeight="1">
      <c r="A163" s="390"/>
      <c r="B163" s="396"/>
      <c r="C163" s="396"/>
      <c r="D163" s="396"/>
      <c r="E163" s="129" t="s">
        <v>171</v>
      </c>
      <c r="F163" s="130">
        <f t="shared" si="10"/>
        <v>23044</v>
      </c>
      <c r="G163" s="130"/>
      <c r="H163" s="130">
        <f t="shared" si="11"/>
        <v>23044</v>
      </c>
      <c r="I163" s="132"/>
    </row>
    <row r="164" spans="1:9" ht="16.5" customHeight="1">
      <c r="A164" s="386" t="s">
        <v>225</v>
      </c>
      <c r="B164" s="387" t="s">
        <v>217</v>
      </c>
      <c r="C164" s="387" t="s">
        <v>335</v>
      </c>
      <c r="D164" s="387"/>
      <c r="E164" s="129" t="s">
        <v>169</v>
      </c>
      <c r="F164" s="130">
        <f t="shared" si="10"/>
        <v>72871</v>
      </c>
      <c r="G164" s="131"/>
      <c r="H164" s="130">
        <v>72871</v>
      </c>
      <c r="I164" s="132"/>
    </row>
    <row r="165" spans="1:9" ht="16.5" customHeight="1">
      <c r="A165" s="386"/>
      <c r="B165" s="387"/>
      <c r="C165" s="387"/>
      <c r="D165" s="387"/>
      <c r="E165" s="129" t="s">
        <v>170</v>
      </c>
      <c r="F165" s="130">
        <f t="shared" si="10"/>
        <v>78489</v>
      </c>
      <c r="G165" s="131"/>
      <c r="H165" s="131">
        <v>78489</v>
      </c>
      <c r="I165" s="132"/>
    </row>
    <row r="166" spans="1:9" ht="16.5" customHeight="1">
      <c r="A166" s="386"/>
      <c r="B166" s="387"/>
      <c r="C166" s="387"/>
      <c r="D166" s="387"/>
      <c r="E166" s="129" t="s">
        <v>171</v>
      </c>
      <c r="F166" s="130">
        <f t="shared" si="10"/>
        <v>78489</v>
      </c>
      <c r="G166" s="131"/>
      <c r="H166" s="131">
        <v>78489</v>
      </c>
      <c r="I166" s="132"/>
    </row>
    <row r="167" spans="1:9" ht="16.5" customHeight="1">
      <c r="A167" s="386" t="s">
        <v>226</v>
      </c>
      <c r="B167" s="387" t="s">
        <v>175</v>
      </c>
      <c r="C167" s="387"/>
      <c r="D167" s="387"/>
      <c r="E167" s="129" t="s">
        <v>169</v>
      </c>
      <c r="F167" s="130">
        <f aca="true" t="shared" si="12" ref="F167:F175">SUM(G167:I167)</f>
        <v>72871</v>
      </c>
      <c r="G167" s="130"/>
      <c r="H167" s="130">
        <f aca="true" t="shared" si="13" ref="H167:H172">H164</f>
        <v>72871</v>
      </c>
      <c r="I167" s="132"/>
    </row>
    <row r="168" spans="1:9" ht="16.5" customHeight="1">
      <c r="A168" s="386"/>
      <c r="B168" s="387"/>
      <c r="C168" s="387"/>
      <c r="D168" s="387"/>
      <c r="E168" s="129" t="s">
        <v>170</v>
      </c>
      <c r="F168" s="130">
        <f t="shared" si="12"/>
        <v>78489</v>
      </c>
      <c r="G168" s="131"/>
      <c r="H168" s="130">
        <f t="shared" si="13"/>
        <v>78489</v>
      </c>
      <c r="I168" s="132"/>
    </row>
    <row r="169" spans="1:9" ht="16.5" customHeight="1">
      <c r="A169" s="386"/>
      <c r="B169" s="387"/>
      <c r="C169" s="387"/>
      <c r="D169" s="387"/>
      <c r="E169" s="129" t="s">
        <v>171</v>
      </c>
      <c r="F169" s="130">
        <f t="shared" si="12"/>
        <v>78489</v>
      </c>
      <c r="G169" s="131"/>
      <c r="H169" s="130">
        <f t="shared" si="13"/>
        <v>78489</v>
      </c>
      <c r="I169" s="132"/>
    </row>
    <row r="170" spans="1:9" ht="16.5" customHeight="1">
      <c r="A170" s="390" t="s">
        <v>175</v>
      </c>
      <c r="B170" s="396"/>
      <c r="C170" s="396"/>
      <c r="D170" s="396"/>
      <c r="E170" s="129" t="s">
        <v>169</v>
      </c>
      <c r="F170" s="130">
        <f t="shared" si="12"/>
        <v>72871</v>
      </c>
      <c r="G170" s="130"/>
      <c r="H170" s="130">
        <f t="shared" si="13"/>
        <v>72871</v>
      </c>
      <c r="I170" s="132"/>
    </row>
    <row r="171" spans="1:9" ht="16.5" customHeight="1">
      <c r="A171" s="390"/>
      <c r="B171" s="396"/>
      <c r="C171" s="396"/>
      <c r="D171" s="396"/>
      <c r="E171" s="129" t="s">
        <v>170</v>
      </c>
      <c r="F171" s="130">
        <f t="shared" si="12"/>
        <v>78489</v>
      </c>
      <c r="G171" s="131"/>
      <c r="H171" s="130">
        <f t="shared" si="13"/>
        <v>78489</v>
      </c>
      <c r="I171" s="132"/>
    </row>
    <row r="172" spans="1:9" ht="16.5" customHeight="1" thickBot="1">
      <c r="A172" s="401"/>
      <c r="B172" s="402"/>
      <c r="C172" s="402"/>
      <c r="D172" s="402"/>
      <c r="E172" s="138" t="s">
        <v>171</v>
      </c>
      <c r="F172" s="130">
        <f t="shared" si="12"/>
        <v>78489</v>
      </c>
      <c r="G172" s="139"/>
      <c r="H172" s="130">
        <f t="shared" si="13"/>
        <v>78489</v>
      </c>
      <c r="I172" s="140"/>
    </row>
    <row r="173" spans="1:9" ht="16.5" customHeight="1">
      <c r="A173" s="389" t="s">
        <v>180</v>
      </c>
      <c r="B173" s="398"/>
      <c r="C173" s="398"/>
      <c r="D173" s="398"/>
      <c r="E173" s="146" t="s">
        <v>169</v>
      </c>
      <c r="F173" s="147">
        <f t="shared" si="12"/>
        <v>125252915</v>
      </c>
      <c r="G173" s="147">
        <f aca="true" t="shared" si="14" ref="G173:H175">G71+G83+G152+G161+G170</f>
        <v>125050000</v>
      </c>
      <c r="H173" s="147">
        <f t="shared" si="14"/>
        <v>202915</v>
      </c>
      <c r="I173" s="149"/>
    </row>
    <row r="174" spans="1:9" ht="16.5" customHeight="1">
      <c r="A174" s="390"/>
      <c r="B174" s="396"/>
      <c r="C174" s="396"/>
      <c r="D174" s="396"/>
      <c r="E174" s="129" t="s">
        <v>170</v>
      </c>
      <c r="F174" s="130">
        <f t="shared" si="12"/>
        <v>125258133</v>
      </c>
      <c r="G174" s="130">
        <f t="shared" si="14"/>
        <v>125050000</v>
      </c>
      <c r="H174" s="130">
        <f t="shared" si="14"/>
        <v>208133</v>
      </c>
      <c r="I174" s="132"/>
    </row>
    <row r="175" spans="1:9" ht="16.5" customHeight="1" thickBot="1">
      <c r="A175" s="391"/>
      <c r="B175" s="399"/>
      <c r="C175" s="399"/>
      <c r="D175" s="399"/>
      <c r="E175" s="134" t="s">
        <v>171</v>
      </c>
      <c r="F175" s="135">
        <f t="shared" si="12"/>
        <v>125258133</v>
      </c>
      <c r="G175" s="135">
        <f t="shared" si="14"/>
        <v>125050000</v>
      </c>
      <c r="H175" s="135">
        <f t="shared" si="14"/>
        <v>208133</v>
      </c>
      <c r="I175" s="137"/>
    </row>
  </sheetData>
  <sheetProtection/>
  <mergeCells count="96">
    <mergeCell ref="B149:D151"/>
    <mergeCell ref="B62:B67"/>
    <mergeCell ref="C62:C67"/>
    <mergeCell ref="D44:D46"/>
    <mergeCell ref="D32:D34"/>
    <mergeCell ref="D62:D64"/>
    <mergeCell ref="D65:D67"/>
    <mergeCell ref="D140:D142"/>
    <mergeCell ref="C74:C79"/>
    <mergeCell ref="A71:D73"/>
    <mergeCell ref="A5:A28"/>
    <mergeCell ref="B5:B28"/>
    <mergeCell ref="C14:C28"/>
    <mergeCell ref="B29:B55"/>
    <mergeCell ref="D26:D28"/>
    <mergeCell ref="D122:D124"/>
    <mergeCell ref="D89:D91"/>
    <mergeCell ref="B59:B61"/>
    <mergeCell ref="C59:C61"/>
    <mergeCell ref="B74:B79"/>
    <mergeCell ref="D137:D139"/>
    <mergeCell ref="D116:D118"/>
    <mergeCell ref="D119:D121"/>
    <mergeCell ref="D131:D133"/>
    <mergeCell ref="A74:A82"/>
    <mergeCell ref="D86:D88"/>
    <mergeCell ref="D128:D130"/>
    <mergeCell ref="D110:D112"/>
    <mergeCell ref="D101:D103"/>
    <mergeCell ref="A89:A118"/>
    <mergeCell ref="D113:D115"/>
    <mergeCell ref="D125:D127"/>
    <mergeCell ref="C41:C43"/>
    <mergeCell ref="C44:C55"/>
    <mergeCell ref="D134:D136"/>
    <mergeCell ref="B68:D70"/>
    <mergeCell ref="D92:D94"/>
    <mergeCell ref="B89:B118"/>
    <mergeCell ref="A170:D172"/>
    <mergeCell ref="A173:D175"/>
    <mergeCell ref="D164:D166"/>
    <mergeCell ref="C164:C166"/>
    <mergeCell ref="B164:B166"/>
    <mergeCell ref="B167:D169"/>
    <mergeCell ref="A164:A166"/>
    <mergeCell ref="A167:A169"/>
    <mergeCell ref="A83:D85"/>
    <mergeCell ref="A161:D163"/>
    <mergeCell ref="B158:D160"/>
    <mergeCell ref="B155:B157"/>
    <mergeCell ref="C155:C157"/>
    <mergeCell ref="D155:D157"/>
    <mergeCell ref="A155:A157"/>
    <mergeCell ref="A158:A160"/>
    <mergeCell ref="D143:D145"/>
    <mergeCell ref="D107:D109"/>
    <mergeCell ref="D35:D37"/>
    <mergeCell ref="A152:D154"/>
    <mergeCell ref="D74:D76"/>
    <mergeCell ref="D77:D79"/>
    <mergeCell ref="D47:D49"/>
    <mergeCell ref="D50:D52"/>
    <mergeCell ref="D53:D55"/>
    <mergeCell ref="B56:D58"/>
    <mergeCell ref="D59:D61"/>
    <mergeCell ref="B80:D82"/>
    <mergeCell ref="D11:D13"/>
    <mergeCell ref="D41:D43"/>
    <mergeCell ref="A3:C3"/>
    <mergeCell ref="D17:D19"/>
    <mergeCell ref="D20:D22"/>
    <mergeCell ref="D23:D25"/>
    <mergeCell ref="D29:D31"/>
    <mergeCell ref="D14:D16"/>
    <mergeCell ref="D38:D40"/>
    <mergeCell ref="C29:C40"/>
    <mergeCell ref="D98:D100"/>
    <mergeCell ref="D104:D106"/>
    <mergeCell ref="A119:A148"/>
    <mergeCell ref="B119:B148"/>
    <mergeCell ref="C119:C148"/>
    <mergeCell ref="A1:I1"/>
    <mergeCell ref="C5:C7"/>
    <mergeCell ref="D5:D7"/>
    <mergeCell ref="C8:C13"/>
    <mergeCell ref="D8:D10"/>
    <mergeCell ref="A149:A151"/>
    <mergeCell ref="D146:D148"/>
    <mergeCell ref="A29:A58"/>
    <mergeCell ref="A59:A70"/>
    <mergeCell ref="A86:A88"/>
    <mergeCell ref="B86:B88"/>
    <mergeCell ref="C86:C88"/>
    <mergeCell ref="C89:C103"/>
    <mergeCell ref="C104:C118"/>
    <mergeCell ref="D95:D97"/>
  </mergeCells>
  <printOptions/>
  <pageMargins left="0.7086614173228347" right="0.7086614173228347" top="0.6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7">
      <selection activeCell="H18" sqref="H18"/>
    </sheetView>
  </sheetViews>
  <sheetFormatPr defaultColWidth="8.88671875" defaultRowHeight="13.5"/>
  <cols>
    <col min="1" max="1" width="9.6640625" style="2" customWidth="1"/>
    <col min="2" max="2" width="10.77734375" style="2" customWidth="1"/>
    <col min="3" max="3" width="22.21484375" style="2" customWidth="1"/>
    <col min="4" max="4" width="13.21484375" style="2" customWidth="1"/>
    <col min="5" max="5" width="10.88671875" style="2" customWidth="1"/>
    <col min="6" max="6" width="13.5546875" style="2" customWidth="1"/>
  </cols>
  <sheetData>
    <row r="1" spans="1:6" ht="30" customHeight="1">
      <c r="A1" s="268" t="s">
        <v>90</v>
      </c>
      <c r="B1" s="268"/>
      <c r="C1" s="268"/>
      <c r="D1" s="268"/>
      <c r="E1" s="268"/>
      <c r="F1" s="268"/>
    </row>
    <row r="2" spans="1:6" ht="19.5" customHeight="1" thickBot="1">
      <c r="A2" s="31"/>
      <c r="B2" s="31"/>
      <c r="C2" s="31"/>
      <c r="D2" s="31"/>
      <c r="E2" s="31"/>
      <c r="F2" s="31"/>
    </row>
    <row r="3" spans="1:6" ht="24.75" customHeight="1" thickBot="1">
      <c r="A3" s="32" t="s">
        <v>91</v>
      </c>
      <c r="B3" s="33" t="s">
        <v>92</v>
      </c>
      <c r="C3" s="33" t="s">
        <v>93</v>
      </c>
      <c r="D3" s="33" t="s">
        <v>1</v>
      </c>
      <c r="E3" s="33" t="s">
        <v>94</v>
      </c>
      <c r="F3" s="34" t="s">
        <v>95</v>
      </c>
    </row>
    <row r="4" spans="1:6" ht="24.75" customHeight="1" thickTop="1">
      <c r="A4" s="176" t="s">
        <v>263</v>
      </c>
      <c r="B4" s="75" t="s">
        <v>96</v>
      </c>
      <c r="C4" s="75" t="s">
        <v>242</v>
      </c>
      <c r="D4" s="82">
        <v>5587000</v>
      </c>
      <c r="E4" s="75" t="s">
        <v>97</v>
      </c>
      <c r="F4" s="177"/>
    </row>
    <row r="5" spans="1:6" ht="24.75" customHeight="1">
      <c r="A5" s="35" t="s">
        <v>264</v>
      </c>
      <c r="B5" s="36" t="s">
        <v>243</v>
      </c>
      <c r="C5" s="36" t="s">
        <v>265</v>
      </c>
      <c r="D5" s="38">
        <v>5583000</v>
      </c>
      <c r="E5" s="36" t="s">
        <v>244</v>
      </c>
      <c r="F5" s="39"/>
    </row>
    <row r="6" spans="1:6" ht="24.75" customHeight="1">
      <c r="A6" s="35" t="s">
        <v>266</v>
      </c>
      <c r="B6" s="36" t="s">
        <v>243</v>
      </c>
      <c r="C6" s="36" t="s">
        <v>267</v>
      </c>
      <c r="D6" s="38">
        <v>5583000</v>
      </c>
      <c r="E6" s="36" t="s">
        <v>244</v>
      </c>
      <c r="F6" s="39"/>
    </row>
    <row r="7" spans="1:6" ht="24.75" customHeight="1">
      <c r="A7" s="35" t="s">
        <v>268</v>
      </c>
      <c r="B7" s="36" t="s">
        <v>243</v>
      </c>
      <c r="C7" s="36" t="s">
        <v>269</v>
      </c>
      <c r="D7" s="38">
        <v>5583000</v>
      </c>
      <c r="E7" s="36" t="s">
        <v>244</v>
      </c>
      <c r="F7" s="39"/>
    </row>
    <row r="8" spans="1:6" ht="24.75" customHeight="1">
      <c r="A8" s="35" t="s">
        <v>270</v>
      </c>
      <c r="B8" s="36" t="s">
        <v>96</v>
      </c>
      <c r="C8" s="36" t="s">
        <v>271</v>
      </c>
      <c r="D8" s="38">
        <v>5583000</v>
      </c>
      <c r="E8" s="36" t="s">
        <v>97</v>
      </c>
      <c r="F8" s="39"/>
    </row>
    <row r="9" spans="1:6" ht="24.75" customHeight="1">
      <c r="A9" s="35" t="s">
        <v>272</v>
      </c>
      <c r="B9" s="36" t="s">
        <v>243</v>
      </c>
      <c r="C9" s="36" t="s">
        <v>245</v>
      </c>
      <c r="D9" s="38">
        <v>5583000</v>
      </c>
      <c r="E9" s="36" t="s">
        <v>244</v>
      </c>
      <c r="F9" s="39"/>
    </row>
    <row r="10" spans="1:6" ht="24.75" customHeight="1">
      <c r="A10" s="35" t="s">
        <v>273</v>
      </c>
      <c r="B10" s="36" t="s">
        <v>243</v>
      </c>
      <c r="C10" s="36" t="s">
        <v>246</v>
      </c>
      <c r="D10" s="38">
        <v>5583000</v>
      </c>
      <c r="E10" s="36" t="s">
        <v>244</v>
      </c>
      <c r="F10" s="39"/>
    </row>
    <row r="11" spans="1:6" ht="24.75" customHeight="1">
      <c r="A11" s="35" t="s">
        <v>274</v>
      </c>
      <c r="B11" s="36" t="s">
        <v>96</v>
      </c>
      <c r="C11" s="36" t="s">
        <v>275</v>
      </c>
      <c r="D11" s="38">
        <v>5583000</v>
      </c>
      <c r="E11" s="36" t="s">
        <v>97</v>
      </c>
      <c r="F11" s="39"/>
    </row>
    <row r="12" spans="1:6" ht="24.75" customHeight="1">
      <c r="A12" s="35" t="s">
        <v>276</v>
      </c>
      <c r="B12" s="36" t="s">
        <v>243</v>
      </c>
      <c r="C12" s="36" t="s">
        <v>277</v>
      </c>
      <c r="D12" s="38">
        <v>5583000</v>
      </c>
      <c r="E12" s="36" t="s">
        <v>97</v>
      </c>
      <c r="F12" s="39"/>
    </row>
    <row r="13" spans="1:6" ht="24.75" customHeight="1">
      <c r="A13" s="35" t="s">
        <v>278</v>
      </c>
      <c r="B13" s="36" t="s">
        <v>243</v>
      </c>
      <c r="C13" s="36" t="s">
        <v>279</v>
      </c>
      <c r="D13" s="38">
        <v>5583000</v>
      </c>
      <c r="E13" s="36" t="s">
        <v>244</v>
      </c>
      <c r="F13" s="39"/>
    </row>
    <row r="14" spans="1:6" ht="24.75" customHeight="1">
      <c r="A14" s="35" t="s">
        <v>280</v>
      </c>
      <c r="B14" s="36" t="s">
        <v>243</v>
      </c>
      <c r="C14" s="36" t="s">
        <v>281</v>
      </c>
      <c r="D14" s="38">
        <v>5583000</v>
      </c>
      <c r="E14" s="36" t="s">
        <v>244</v>
      </c>
      <c r="F14" s="39"/>
    </row>
    <row r="15" spans="1:6" ht="24.75" customHeight="1" thickBot="1">
      <c r="A15" s="178" t="s">
        <v>282</v>
      </c>
      <c r="B15" s="179" t="s">
        <v>96</v>
      </c>
      <c r="C15" s="179" t="s">
        <v>283</v>
      </c>
      <c r="D15" s="180">
        <v>5583000</v>
      </c>
      <c r="E15" s="179" t="s">
        <v>97</v>
      </c>
      <c r="F15" s="181"/>
    </row>
    <row r="16" spans="1:6" ht="24.75" customHeight="1" thickBot="1">
      <c r="A16" s="271" t="s">
        <v>306</v>
      </c>
      <c r="B16" s="272"/>
      <c r="C16" s="272"/>
      <c r="D16" s="215">
        <f>SUM(D4:D15)</f>
        <v>67000000</v>
      </c>
      <c r="E16" s="214"/>
      <c r="F16" s="216"/>
    </row>
    <row r="17" spans="1:6" ht="24.75" customHeight="1">
      <c r="A17" s="210" t="s">
        <v>270</v>
      </c>
      <c r="B17" s="212" t="s">
        <v>284</v>
      </c>
      <c r="C17" s="212" t="s">
        <v>285</v>
      </c>
      <c r="D17" s="211">
        <v>24815000</v>
      </c>
      <c r="E17" s="212" t="s">
        <v>286</v>
      </c>
      <c r="F17" s="213"/>
    </row>
    <row r="18" spans="1:6" ht="24.75" customHeight="1">
      <c r="A18" s="35" t="s">
        <v>272</v>
      </c>
      <c r="B18" s="36" t="s">
        <v>284</v>
      </c>
      <c r="C18" s="36" t="s">
        <v>287</v>
      </c>
      <c r="D18" s="38">
        <v>4207000</v>
      </c>
      <c r="E18" s="36" t="s">
        <v>286</v>
      </c>
      <c r="F18" s="39"/>
    </row>
    <row r="19" spans="1:6" ht="24.75" customHeight="1">
      <c r="A19" s="35" t="s">
        <v>288</v>
      </c>
      <c r="B19" s="36" t="s">
        <v>284</v>
      </c>
      <c r="C19" s="36" t="s">
        <v>289</v>
      </c>
      <c r="D19" s="38">
        <v>4837000</v>
      </c>
      <c r="E19" s="36" t="s">
        <v>286</v>
      </c>
      <c r="F19" s="39"/>
    </row>
    <row r="20" spans="1:6" ht="24.75" customHeight="1">
      <c r="A20" s="35" t="s">
        <v>295</v>
      </c>
      <c r="B20" s="36" t="s">
        <v>284</v>
      </c>
      <c r="C20" s="36" t="s">
        <v>290</v>
      </c>
      <c r="D20" s="38">
        <v>4837000</v>
      </c>
      <c r="E20" s="36" t="s">
        <v>286</v>
      </c>
      <c r="F20" s="39"/>
    </row>
    <row r="21" spans="1:6" ht="24.75" customHeight="1">
      <c r="A21" s="35" t="s">
        <v>296</v>
      </c>
      <c r="B21" s="36" t="s">
        <v>284</v>
      </c>
      <c r="C21" s="36" t="s">
        <v>291</v>
      </c>
      <c r="D21" s="38">
        <v>4837000</v>
      </c>
      <c r="E21" s="36" t="s">
        <v>286</v>
      </c>
      <c r="F21" s="39"/>
    </row>
    <row r="22" spans="1:6" ht="24.75" customHeight="1">
      <c r="A22" s="35" t="s">
        <v>297</v>
      </c>
      <c r="B22" s="36" t="s">
        <v>284</v>
      </c>
      <c r="C22" s="36" t="s">
        <v>292</v>
      </c>
      <c r="D22" s="38">
        <v>4837000</v>
      </c>
      <c r="E22" s="36" t="s">
        <v>286</v>
      </c>
      <c r="F22" s="39"/>
    </row>
    <row r="23" spans="1:6" ht="24.75" customHeight="1">
      <c r="A23" s="35" t="s">
        <v>298</v>
      </c>
      <c r="B23" s="36" t="s">
        <v>284</v>
      </c>
      <c r="C23" s="36" t="s">
        <v>293</v>
      </c>
      <c r="D23" s="38">
        <v>4837000</v>
      </c>
      <c r="E23" s="36" t="s">
        <v>286</v>
      </c>
      <c r="F23" s="39"/>
    </row>
    <row r="24" spans="1:6" ht="24.75" customHeight="1" thickBot="1">
      <c r="A24" s="217" t="s">
        <v>299</v>
      </c>
      <c r="B24" s="218" t="s">
        <v>284</v>
      </c>
      <c r="C24" s="218" t="s">
        <v>294</v>
      </c>
      <c r="D24" s="219">
        <v>4843000</v>
      </c>
      <c r="E24" s="218" t="s">
        <v>286</v>
      </c>
      <c r="F24" s="220"/>
    </row>
    <row r="25" spans="1:6" ht="24.75" customHeight="1">
      <c r="A25" s="269" t="s">
        <v>305</v>
      </c>
      <c r="B25" s="270"/>
      <c r="C25" s="270"/>
      <c r="D25" s="221">
        <f>SUM(D17:D24)</f>
        <v>58050000</v>
      </c>
      <c r="E25" s="222"/>
      <c r="F25" s="223"/>
    </row>
    <row r="26" spans="1:6" ht="24.75" customHeight="1" thickBot="1">
      <c r="A26" s="273" t="s">
        <v>300</v>
      </c>
      <c r="B26" s="274"/>
      <c r="C26" s="274"/>
      <c r="D26" s="224">
        <f>D16+D25</f>
        <v>125050000</v>
      </c>
      <c r="E26" s="225"/>
      <c r="F26" s="226"/>
    </row>
    <row r="34" ht="13.5">
      <c r="C34" s="10"/>
    </row>
  </sheetData>
  <sheetProtection/>
  <mergeCells count="4">
    <mergeCell ref="A1:F1"/>
    <mergeCell ref="A25:C25"/>
    <mergeCell ref="A16:C16"/>
    <mergeCell ref="A26:C26"/>
  </mergeCells>
  <printOptions/>
  <pageMargins left="0.48" right="0.48" top="0.984251968503937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G17" sqref="G17"/>
    </sheetView>
  </sheetViews>
  <sheetFormatPr defaultColWidth="8.88671875" defaultRowHeight="13.5"/>
  <cols>
    <col min="1" max="1" width="13.77734375" style="1" customWidth="1"/>
    <col min="2" max="2" width="16.6640625" style="1" customWidth="1"/>
    <col min="3" max="3" width="12.3359375" style="19" customWidth="1"/>
    <col min="4" max="4" width="23.88671875" style="2" customWidth="1"/>
    <col min="5" max="5" width="11.88671875" style="1" customWidth="1"/>
  </cols>
  <sheetData>
    <row r="1" spans="1:5" ht="19.5" customHeight="1">
      <c r="A1" s="47"/>
      <c r="B1" s="47"/>
      <c r="C1" s="48"/>
      <c r="D1" s="31"/>
      <c r="E1" s="47"/>
    </row>
    <row r="2" spans="1:5" ht="19.5" customHeight="1">
      <c r="A2" s="47"/>
      <c r="B2" s="47"/>
      <c r="C2" s="48"/>
      <c r="D2" s="31"/>
      <c r="E2" s="47"/>
    </row>
    <row r="3" spans="1:5" ht="30" customHeight="1">
      <c r="A3" s="275" t="s">
        <v>98</v>
      </c>
      <c r="B3" s="275"/>
      <c r="C3" s="275"/>
      <c r="D3" s="275"/>
      <c r="E3" s="275"/>
    </row>
    <row r="4" spans="1:5" ht="19.5" customHeight="1" thickBot="1">
      <c r="A4" s="47"/>
      <c r="B4" s="47"/>
      <c r="C4" s="48"/>
      <c r="D4" s="31"/>
      <c r="E4" s="47"/>
    </row>
    <row r="5" spans="1:5" ht="31.5" customHeight="1" thickBot="1">
      <c r="A5" s="32" t="s">
        <v>11</v>
      </c>
      <c r="B5" s="33" t="s">
        <v>0</v>
      </c>
      <c r="C5" s="49" t="s">
        <v>1</v>
      </c>
      <c r="D5" s="33" t="s">
        <v>2</v>
      </c>
      <c r="E5" s="34" t="s">
        <v>3</v>
      </c>
    </row>
    <row r="6" spans="1:5" ht="31.5" customHeight="1" thickTop="1">
      <c r="A6" s="53" t="s">
        <v>99</v>
      </c>
      <c r="B6" s="75" t="s">
        <v>99</v>
      </c>
      <c r="C6" s="55">
        <v>137915</v>
      </c>
      <c r="D6" s="75"/>
      <c r="E6" s="177"/>
    </row>
    <row r="7" spans="1:5" ht="31.5" customHeight="1">
      <c r="A7" s="35" t="s">
        <v>100</v>
      </c>
      <c r="B7" s="36" t="s">
        <v>100</v>
      </c>
      <c r="C7" s="50">
        <v>10218</v>
      </c>
      <c r="D7" s="36" t="s">
        <v>33</v>
      </c>
      <c r="E7" s="39"/>
    </row>
    <row r="8" spans="1:5" ht="31.5" customHeight="1" thickBot="1">
      <c r="A8" s="178" t="s">
        <v>232</v>
      </c>
      <c r="B8" s="179" t="s">
        <v>232</v>
      </c>
      <c r="C8" s="182">
        <v>60000</v>
      </c>
      <c r="D8" s="179"/>
      <c r="E8" s="181"/>
    </row>
    <row r="9" spans="1:5" ht="31.5" customHeight="1" thickBot="1">
      <c r="A9" s="276" t="s">
        <v>12</v>
      </c>
      <c r="B9" s="277"/>
      <c r="C9" s="44">
        <f>SUM(C6:C8)</f>
        <v>208133</v>
      </c>
      <c r="D9" s="45"/>
      <c r="E9" s="46"/>
    </row>
    <row r="10" ht="19.5" customHeight="1"/>
    <row r="21" ht="13.5">
      <c r="D21" s="10"/>
    </row>
  </sheetData>
  <sheetProtection/>
  <mergeCells count="2">
    <mergeCell ref="A3:E3"/>
    <mergeCell ref="A9:B9"/>
  </mergeCells>
  <printOptions/>
  <pageMargins left="0.6" right="0.56" top="0.98425196850393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7">
      <selection activeCell="D17" sqref="D17"/>
    </sheetView>
  </sheetViews>
  <sheetFormatPr defaultColWidth="8.88671875" defaultRowHeight="13.5"/>
  <cols>
    <col min="1" max="1" width="11.77734375" style="2" customWidth="1"/>
    <col min="2" max="2" width="12.77734375" style="2" customWidth="1"/>
    <col min="3" max="3" width="15.6640625" style="2" customWidth="1"/>
    <col min="4" max="4" width="26.5546875" style="2" customWidth="1"/>
    <col min="5" max="5" width="11.10546875" style="0" customWidth="1"/>
    <col min="6" max="6" width="10.3359375" style="0" bestFit="1" customWidth="1"/>
  </cols>
  <sheetData>
    <row r="1" spans="1:5" ht="30" customHeight="1">
      <c r="A1" s="268" t="s">
        <v>101</v>
      </c>
      <c r="B1" s="268"/>
      <c r="C1" s="268"/>
      <c r="D1" s="268"/>
      <c r="E1" s="278"/>
    </row>
    <row r="2" spans="1:5" ht="19.5" customHeight="1">
      <c r="A2" s="31"/>
      <c r="B2" s="31"/>
      <c r="C2" s="31"/>
      <c r="D2" s="31"/>
      <c r="E2" s="24"/>
    </row>
    <row r="3" spans="1:5" ht="19.5" customHeight="1" thickBot="1">
      <c r="A3" s="31"/>
      <c r="B3" s="31"/>
      <c r="C3" s="31"/>
      <c r="D3" s="31"/>
      <c r="E3" s="24"/>
    </row>
    <row r="4" spans="1:5" ht="30" customHeight="1" thickBot="1">
      <c r="A4" s="32" t="s">
        <v>11</v>
      </c>
      <c r="B4" s="33" t="s">
        <v>0</v>
      </c>
      <c r="C4" s="33" t="s">
        <v>1</v>
      </c>
      <c r="D4" s="33" t="s">
        <v>2</v>
      </c>
      <c r="E4" s="52" t="s">
        <v>3</v>
      </c>
    </row>
    <row r="5" spans="1:5" ht="30" customHeight="1" thickTop="1">
      <c r="A5" s="53" t="s">
        <v>13</v>
      </c>
      <c r="B5" s="54" t="s">
        <v>14</v>
      </c>
      <c r="C5" s="55">
        <v>27501000</v>
      </c>
      <c r="D5" s="56"/>
      <c r="E5" s="57"/>
    </row>
    <row r="6" spans="1:6" ht="30" customHeight="1">
      <c r="A6" s="279" t="s">
        <v>15</v>
      </c>
      <c r="B6" s="37" t="s">
        <v>16</v>
      </c>
      <c r="C6" s="50">
        <v>9167000</v>
      </c>
      <c r="D6" s="36"/>
      <c r="E6" s="58"/>
      <c r="F6" s="1"/>
    </row>
    <row r="7" spans="1:6" ht="30" customHeight="1">
      <c r="A7" s="279"/>
      <c r="B7" s="37" t="s">
        <v>17</v>
      </c>
      <c r="C7" s="50">
        <v>3669600</v>
      </c>
      <c r="D7" s="36"/>
      <c r="E7" s="58"/>
      <c r="F7" s="19"/>
    </row>
    <row r="8" spans="1:6" ht="30" customHeight="1">
      <c r="A8" s="281" t="s">
        <v>18</v>
      </c>
      <c r="B8" s="37" t="s">
        <v>19</v>
      </c>
      <c r="C8" s="50">
        <v>1200000</v>
      </c>
      <c r="D8" s="36"/>
      <c r="E8" s="58"/>
      <c r="F8" s="1"/>
    </row>
    <row r="9" spans="1:6" ht="30" customHeight="1">
      <c r="A9" s="282"/>
      <c r="B9" s="37" t="s">
        <v>20</v>
      </c>
      <c r="C9" s="50">
        <v>1680000</v>
      </c>
      <c r="D9" s="36"/>
      <c r="E9" s="58"/>
      <c r="F9" s="1"/>
    </row>
    <row r="10" spans="1:6" ht="30" customHeight="1">
      <c r="A10" s="282"/>
      <c r="B10" s="37" t="s">
        <v>21</v>
      </c>
      <c r="C10" s="50">
        <v>720000</v>
      </c>
      <c r="D10" s="36"/>
      <c r="E10" s="58"/>
      <c r="F10" s="19"/>
    </row>
    <row r="11" spans="1:6" ht="30" customHeight="1">
      <c r="A11" s="282"/>
      <c r="B11" s="37" t="s">
        <v>102</v>
      </c>
      <c r="C11" s="50">
        <v>3900000</v>
      </c>
      <c r="D11" s="36"/>
      <c r="E11" s="58"/>
      <c r="F11" s="1"/>
    </row>
    <row r="12" spans="1:6" ht="30" customHeight="1">
      <c r="A12" s="282"/>
      <c r="B12" s="37" t="s">
        <v>247</v>
      </c>
      <c r="C12" s="50">
        <v>260000</v>
      </c>
      <c r="D12" s="36"/>
      <c r="E12" s="58"/>
      <c r="F12" s="1"/>
    </row>
    <row r="13" spans="1:6" ht="30" customHeight="1">
      <c r="A13" s="282"/>
      <c r="B13" s="37" t="s">
        <v>22</v>
      </c>
      <c r="C13" s="50">
        <v>2750100</v>
      </c>
      <c r="D13" s="36"/>
      <c r="E13" s="58"/>
      <c r="F13" s="1"/>
    </row>
    <row r="14" spans="1:6" ht="30" customHeight="1">
      <c r="A14" s="282"/>
      <c r="B14" s="37" t="s">
        <v>103</v>
      </c>
      <c r="C14" s="50">
        <v>1141000</v>
      </c>
      <c r="D14" s="36"/>
      <c r="E14" s="58"/>
      <c r="F14" s="1"/>
    </row>
    <row r="15" spans="1:6" ht="30" customHeight="1">
      <c r="A15" s="282"/>
      <c r="B15" s="37" t="s">
        <v>23</v>
      </c>
      <c r="C15" s="50">
        <v>2282000</v>
      </c>
      <c r="D15" s="36"/>
      <c r="E15" s="58"/>
      <c r="F15" s="1"/>
    </row>
    <row r="16" spans="1:6" ht="30" customHeight="1">
      <c r="A16" s="283"/>
      <c r="B16" s="37" t="s">
        <v>301</v>
      </c>
      <c r="C16" s="50">
        <v>720000</v>
      </c>
      <c r="D16" s="36"/>
      <c r="E16" s="58"/>
      <c r="F16" s="1"/>
    </row>
    <row r="17" spans="1:6" ht="30" customHeight="1">
      <c r="A17" s="35" t="s">
        <v>24</v>
      </c>
      <c r="B17" s="37" t="s">
        <v>24</v>
      </c>
      <c r="C17" s="50">
        <v>4582660</v>
      </c>
      <c r="D17" s="36"/>
      <c r="E17" s="58"/>
      <c r="F17" s="1"/>
    </row>
    <row r="18" spans="1:6" ht="30" customHeight="1">
      <c r="A18" s="279" t="s">
        <v>25</v>
      </c>
      <c r="B18" s="37" t="s">
        <v>26</v>
      </c>
      <c r="C18" s="50">
        <v>1558920</v>
      </c>
      <c r="D18" s="36"/>
      <c r="E18" s="58"/>
      <c r="F18" s="19"/>
    </row>
    <row r="19" spans="1:6" ht="30" customHeight="1">
      <c r="A19" s="279"/>
      <c r="B19" s="37" t="s">
        <v>27</v>
      </c>
      <c r="C19" s="50">
        <v>1983360</v>
      </c>
      <c r="D19" s="252"/>
      <c r="E19" s="58"/>
      <c r="F19" s="1"/>
    </row>
    <row r="20" spans="1:6" ht="30" customHeight="1">
      <c r="A20" s="279"/>
      <c r="B20" s="37" t="s">
        <v>28</v>
      </c>
      <c r="C20" s="50">
        <v>378570</v>
      </c>
      <c r="D20" s="36"/>
      <c r="E20" s="58"/>
      <c r="F20" s="1"/>
    </row>
    <row r="21" spans="1:6" ht="30" customHeight="1" thickBot="1">
      <c r="A21" s="280"/>
      <c r="B21" s="41" t="s">
        <v>29</v>
      </c>
      <c r="C21" s="51">
        <v>376170</v>
      </c>
      <c r="D21" s="232"/>
      <c r="E21" s="59"/>
      <c r="F21" s="19"/>
    </row>
    <row r="22" spans="1:5" ht="30" customHeight="1" thickBot="1" thickTop="1">
      <c r="A22" s="276" t="s">
        <v>12</v>
      </c>
      <c r="B22" s="277"/>
      <c r="C22" s="60">
        <f>SUM(C5:C21)</f>
        <v>63870380</v>
      </c>
      <c r="D22" s="45"/>
      <c r="E22" s="61"/>
    </row>
    <row r="26" ht="13.5">
      <c r="D26" s="10"/>
    </row>
    <row r="27" ht="13.5">
      <c r="D27" s="10"/>
    </row>
  </sheetData>
  <sheetProtection/>
  <mergeCells count="5">
    <mergeCell ref="A22:B22"/>
    <mergeCell ref="A1:E1"/>
    <mergeCell ref="A6:A7"/>
    <mergeCell ref="A18:A21"/>
    <mergeCell ref="A8:A16"/>
  </mergeCells>
  <printOptions/>
  <pageMargins left="0.62" right="0.61" top="0.98425196850393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D24" sqref="D24"/>
    </sheetView>
  </sheetViews>
  <sheetFormatPr defaultColWidth="8.88671875" defaultRowHeight="13.5"/>
  <cols>
    <col min="1" max="1" width="11.77734375" style="0" customWidth="1"/>
    <col min="2" max="2" width="13.88671875" style="0" customWidth="1"/>
    <col min="3" max="3" width="12.88671875" style="0" customWidth="1"/>
    <col min="4" max="4" width="27.4453125" style="11" customWidth="1"/>
  </cols>
  <sheetData>
    <row r="1" spans="1:5" ht="19.5" customHeight="1">
      <c r="A1" s="24"/>
      <c r="B1" s="24"/>
      <c r="C1" s="24"/>
      <c r="D1" s="62"/>
      <c r="E1" s="24"/>
    </row>
    <row r="2" spans="1:5" ht="19.5" customHeight="1">
      <c r="A2" s="24"/>
      <c r="B2" s="24"/>
      <c r="C2" s="24"/>
      <c r="D2" s="62"/>
      <c r="E2" s="24"/>
    </row>
    <row r="3" spans="1:5" ht="30" customHeight="1">
      <c r="A3" s="275" t="s">
        <v>104</v>
      </c>
      <c r="B3" s="275"/>
      <c r="C3" s="275"/>
      <c r="D3" s="275"/>
      <c r="E3" s="275"/>
    </row>
    <row r="4" spans="1:5" ht="14.25" thickBot="1">
      <c r="A4" s="47"/>
      <c r="B4" s="47"/>
      <c r="C4" s="47"/>
      <c r="D4" s="63"/>
      <c r="E4" s="47"/>
    </row>
    <row r="5" spans="1:5" ht="30" customHeight="1" thickBot="1">
      <c r="A5" s="32" t="s">
        <v>11</v>
      </c>
      <c r="B5" s="33" t="s">
        <v>0</v>
      </c>
      <c r="C5" s="33" t="s">
        <v>1</v>
      </c>
      <c r="D5" s="33" t="s">
        <v>2</v>
      </c>
      <c r="E5" s="34" t="s">
        <v>3</v>
      </c>
    </row>
    <row r="6" spans="1:5" ht="30" customHeight="1" thickTop="1">
      <c r="A6" s="282" t="s">
        <v>148</v>
      </c>
      <c r="B6" s="36" t="s">
        <v>30</v>
      </c>
      <c r="C6" s="64">
        <v>622410</v>
      </c>
      <c r="D6" s="36" t="s">
        <v>105</v>
      </c>
      <c r="E6" s="39"/>
    </row>
    <row r="7" spans="1:5" ht="30" customHeight="1">
      <c r="A7" s="282"/>
      <c r="B7" s="36" t="s">
        <v>31</v>
      </c>
      <c r="C7" s="64">
        <v>359500</v>
      </c>
      <c r="D7" s="36" t="s">
        <v>106</v>
      </c>
      <c r="E7" s="39"/>
    </row>
    <row r="8" spans="1:5" ht="30" customHeight="1" thickBot="1">
      <c r="A8" s="284"/>
      <c r="B8" s="40" t="s">
        <v>32</v>
      </c>
      <c r="C8" s="65">
        <v>263110</v>
      </c>
      <c r="D8" s="40" t="s">
        <v>228</v>
      </c>
      <c r="E8" s="42"/>
    </row>
    <row r="9" spans="1:5" ht="30" customHeight="1" thickBot="1" thickTop="1">
      <c r="A9" s="276" t="s">
        <v>12</v>
      </c>
      <c r="B9" s="277"/>
      <c r="C9" s="66">
        <f>SUM(C6:C8)</f>
        <v>1245020</v>
      </c>
      <c r="D9" s="67"/>
      <c r="E9" s="46"/>
    </row>
  </sheetData>
  <sheetProtection/>
  <mergeCells count="3">
    <mergeCell ref="A3:E3"/>
    <mergeCell ref="A6:A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D20" sqref="D20"/>
    </sheetView>
  </sheetViews>
  <sheetFormatPr defaultColWidth="8.88671875" defaultRowHeight="13.5"/>
  <cols>
    <col min="1" max="1" width="11.99609375" style="0" customWidth="1"/>
    <col min="2" max="2" width="12.5546875" style="12" customWidth="1"/>
    <col min="3" max="3" width="11.6640625" style="0" customWidth="1"/>
    <col min="4" max="4" width="28.4453125" style="11" customWidth="1"/>
    <col min="5" max="5" width="10.3359375" style="0" customWidth="1"/>
    <col min="6" max="6" width="15.10546875" style="0" customWidth="1"/>
  </cols>
  <sheetData>
    <row r="1" spans="1:5" ht="22.5">
      <c r="A1" s="285" t="s">
        <v>107</v>
      </c>
      <c r="B1" s="285"/>
      <c r="C1" s="285"/>
      <c r="D1" s="285"/>
      <c r="E1" s="285"/>
    </row>
    <row r="2" spans="1:5" ht="14.25" thickBot="1">
      <c r="A2" s="68"/>
      <c r="B2" s="69"/>
      <c r="C2" s="68"/>
      <c r="D2" s="70"/>
      <c r="E2" s="68"/>
    </row>
    <row r="3" spans="1:5" ht="30" customHeight="1" thickBot="1">
      <c r="A3" s="71" t="s">
        <v>11</v>
      </c>
      <c r="B3" s="72" t="s">
        <v>0</v>
      </c>
      <c r="C3" s="72" t="s">
        <v>1</v>
      </c>
      <c r="D3" s="72" t="s">
        <v>2</v>
      </c>
      <c r="E3" s="52" t="s">
        <v>3</v>
      </c>
    </row>
    <row r="4" spans="1:5" ht="30" customHeight="1" thickTop="1">
      <c r="A4" s="286" t="s">
        <v>140</v>
      </c>
      <c r="B4" s="150" t="s">
        <v>302</v>
      </c>
      <c r="C4" s="150"/>
      <c r="D4" s="150"/>
      <c r="E4" s="106"/>
    </row>
    <row r="5" spans="1:5" ht="30" customHeight="1">
      <c r="A5" s="287"/>
      <c r="B5" s="151" t="s">
        <v>141</v>
      </c>
      <c r="C5" s="73"/>
      <c r="D5" s="151"/>
      <c r="E5" s="74"/>
    </row>
    <row r="6" spans="1:5" ht="30" customHeight="1">
      <c r="A6" s="288"/>
      <c r="B6" s="227" t="s">
        <v>142</v>
      </c>
      <c r="C6" s="228">
        <v>50000</v>
      </c>
      <c r="D6" s="229" t="s">
        <v>303</v>
      </c>
      <c r="E6" s="230"/>
    </row>
    <row r="7" spans="1:5" ht="30" customHeight="1" thickBot="1">
      <c r="A7" s="276" t="s">
        <v>12</v>
      </c>
      <c r="B7" s="277"/>
      <c r="C7" s="60">
        <f>SUM(C5:C6)</f>
        <v>50000</v>
      </c>
      <c r="D7" s="67"/>
      <c r="E7" s="46"/>
    </row>
  </sheetData>
  <sheetProtection/>
  <mergeCells count="3">
    <mergeCell ref="A1:E1"/>
    <mergeCell ref="A7:B7"/>
    <mergeCell ref="A4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G9" sqref="G9"/>
    </sheetView>
  </sheetViews>
  <sheetFormatPr defaultColWidth="8.88671875" defaultRowHeight="13.5"/>
  <cols>
    <col min="1" max="1" width="11.77734375" style="2" customWidth="1"/>
    <col min="2" max="2" width="18.5546875" style="2" customWidth="1"/>
    <col min="3" max="3" width="12.77734375" style="2" customWidth="1"/>
    <col min="4" max="4" width="25.5546875" style="2" customWidth="1"/>
    <col min="5" max="5" width="12.77734375" style="2" customWidth="1"/>
  </cols>
  <sheetData>
    <row r="1" spans="1:5" ht="19.5" customHeight="1">
      <c r="A1" s="31"/>
      <c r="B1" s="31"/>
      <c r="C1" s="31"/>
      <c r="D1" s="31"/>
      <c r="E1" s="31"/>
    </row>
    <row r="2" spans="1:5" ht="19.5" customHeight="1">
      <c r="A2" s="31"/>
      <c r="B2" s="31"/>
      <c r="C2" s="31"/>
      <c r="D2" s="31"/>
      <c r="E2" s="31"/>
    </row>
    <row r="3" spans="1:5" ht="30" customHeight="1">
      <c r="A3" s="268" t="s">
        <v>108</v>
      </c>
      <c r="B3" s="268"/>
      <c r="C3" s="268"/>
      <c r="D3" s="268"/>
      <c r="E3" s="268"/>
    </row>
    <row r="4" spans="1:5" ht="19.5" customHeight="1" thickBot="1">
      <c r="A4" s="31"/>
      <c r="B4" s="31"/>
      <c r="C4" s="31"/>
      <c r="D4" s="31"/>
      <c r="E4" s="31"/>
    </row>
    <row r="5" spans="1:5" ht="30" customHeight="1" thickBot="1">
      <c r="A5" s="32" t="s">
        <v>11</v>
      </c>
      <c r="B5" s="33" t="s">
        <v>0</v>
      </c>
      <c r="C5" s="33" t="s">
        <v>1</v>
      </c>
      <c r="D5" s="33" t="s">
        <v>2</v>
      </c>
      <c r="E5" s="34" t="s">
        <v>3</v>
      </c>
    </row>
    <row r="6" spans="1:5" ht="30" customHeight="1" thickTop="1">
      <c r="A6" s="289" t="s">
        <v>109</v>
      </c>
      <c r="B6" s="75" t="s">
        <v>110</v>
      </c>
      <c r="C6" s="55">
        <v>191500</v>
      </c>
      <c r="D6" s="75"/>
      <c r="E6" s="76"/>
    </row>
    <row r="7" spans="1:5" ht="30" customHeight="1">
      <c r="A7" s="282"/>
      <c r="B7" s="36" t="s">
        <v>111</v>
      </c>
      <c r="C7" s="50">
        <v>431850</v>
      </c>
      <c r="D7" s="36"/>
      <c r="E7" s="39"/>
    </row>
    <row r="8" spans="1:5" ht="30" customHeight="1">
      <c r="A8" s="282"/>
      <c r="B8" s="36" t="s">
        <v>112</v>
      </c>
      <c r="C8" s="50">
        <v>200000</v>
      </c>
      <c r="D8" s="36"/>
      <c r="E8" s="39"/>
    </row>
    <row r="9" spans="1:5" ht="30" customHeight="1">
      <c r="A9" s="282"/>
      <c r="B9" s="36" t="s">
        <v>86</v>
      </c>
      <c r="C9" s="50">
        <v>924850</v>
      </c>
      <c r="D9" s="36"/>
      <c r="E9" s="39"/>
    </row>
    <row r="10" spans="1:5" ht="30" customHeight="1">
      <c r="A10" s="282"/>
      <c r="B10" s="36" t="s">
        <v>113</v>
      </c>
      <c r="C10" s="50">
        <v>146000</v>
      </c>
      <c r="D10" s="36"/>
      <c r="E10" s="39"/>
    </row>
    <row r="11" spans="1:5" ht="30" customHeight="1">
      <c r="A11" s="282"/>
      <c r="B11" s="218" t="s">
        <v>304</v>
      </c>
      <c r="C11" s="231">
        <v>47000</v>
      </c>
      <c r="D11" s="218"/>
      <c r="E11" s="220"/>
    </row>
    <row r="12" spans="1:5" ht="64.5" customHeight="1" thickBot="1">
      <c r="A12" s="284"/>
      <c r="B12" s="40" t="s">
        <v>88</v>
      </c>
      <c r="C12" s="51">
        <v>58050000</v>
      </c>
      <c r="D12" s="77" t="s">
        <v>143</v>
      </c>
      <c r="E12" s="42"/>
    </row>
    <row r="13" spans="1:5" ht="30" customHeight="1" thickBot="1" thickTop="1">
      <c r="A13" s="276" t="s">
        <v>12</v>
      </c>
      <c r="B13" s="277"/>
      <c r="C13" s="60">
        <f>SUM(C6:C12)</f>
        <v>59991200</v>
      </c>
      <c r="D13" s="45"/>
      <c r="E13" s="46"/>
    </row>
  </sheetData>
  <sheetProtection/>
  <mergeCells count="3">
    <mergeCell ref="A3:E3"/>
    <mergeCell ref="A13:B13"/>
    <mergeCell ref="A6:A12"/>
  </mergeCells>
  <printOptions/>
  <pageMargins left="0.49" right="0.3937007874015748" top="0.984251968503937" bottom="0.5905511811023623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G14" sqref="G14"/>
    </sheetView>
  </sheetViews>
  <sheetFormatPr defaultColWidth="8.88671875" defaultRowHeight="13.5"/>
  <cols>
    <col min="1" max="2" width="11.77734375" style="2" customWidth="1"/>
    <col min="3" max="3" width="12.77734375" style="2" customWidth="1"/>
    <col min="4" max="4" width="33.77734375" style="2" customWidth="1"/>
    <col min="5" max="5" width="12.77734375" style="2" customWidth="1"/>
  </cols>
  <sheetData>
    <row r="1" spans="1:6" ht="13.5">
      <c r="A1" s="31"/>
      <c r="B1" s="31"/>
      <c r="C1" s="31"/>
      <c r="D1" s="31"/>
      <c r="E1" s="31"/>
      <c r="F1" s="24"/>
    </row>
    <row r="2" spans="1:6" ht="13.5">
      <c r="A2" s="31"/>
      <c r="B2" s="31"/>
      <c r="C2" s="31"/>
      <c r="D2" s="31"/>
      <c r="E2" s="31"/>
      <c r="F2" s="24"/>
    </row>
    <row r="3" spans="1:6" ht="30" customHeight="1">
      <c r="A3" s="268" t="s">
        <v>10</v>
      </c>
      <c r="B3" s="268"/>
      <c r="C3" s="268"/>
      <c r="D3" s="268"/>
      <c r="E3" s="268"/>
      <c r="F3" s="24"/>
    </row>
    <row r="4" spans="1:6" ht="19.5" customHeight="1" thickBot="1">
      <c r="A4" s="31"/>
      <c r="B4" s="31"/>
      <c r="C4" s="31"/>
      <c r="D4" s="31"/>
      <c r="E4" s="31"/>
      <c r="F4" s="24"/>
    </row>
    <row r="5" spans="1:6" ht="30" customHeight="1" thickBot="1">
      <c r="A5" s="32" t="s">
        <v>11</v>
      </c>
      <c r="B5" s="33" t="s">
        <v>0</v>
      </c>
      <c r="C5" s="33" t="s">
        <v>1</v>
      </c>
      <c r="D5" s="33" t="s">
        <v>2</v>
      </c>
      <c r="E5" s="34" t="s">
        <v>3</v>
      </c>
      <c r="F5" s="24"/>
    </row>
    <row r="6" spans="1:6" ht="30" customHeight="1" thickTop="1">
      <c r="A6" s="53" t="s">
        <v>248</v>
      </c>
      <c r="B6" s="75" t="s">
        <v>249</v>
      </c>
      <c r="C6" s="55">
        <v>23044</v>
      </c>
      <c r="D6" s="75" t="s">
        <v>250</v>
      </c>
      <c r="E6" s="76"/>
      <c r="F6" s="24"/>
    </row>
    <row r="7" spans="1:6" ht="30" customHeight="1">
      <c r="A7" s="249" t="s">
        <v>333</v>
      </c>
      <c r="B7" s="227" t="s">
        <v>334</v>
      </c>
      <c r="C7" s="250">
        <v>78489</v>
      </c>
      <c r="D7" s="227" t="s">
        <v>333</v>
      </c>
      <c r="E7" s="251"/>
      <c r="F7" s="24"/>
    </row>
    <row r="8" spans="1:6" ht="30" customHeight="1" thickBot="1">
      <c r="A8" s="43" t="s">
        <v>12</v>
      </c>
      <c r="B8" s="45"/>
      <c r="C8" s="60">
        <f>SUM(C6:C7)</f>
        <v>101533</v>
      </c>
      <c r="D8" s="45"/>
      <c r="E8" s="46"/>
      <c r="F8" s="24"/>
    </row>
    <row r="9" spans="1:6" ht="13.5">
      <c r="A9" s="31"/>
      <c r="B9" s="31"/>
      <c r="C9" s="31"/>
      <c r="D9" s="31"/>
      <c r="E9" s="31"/>
      <c r="F9" s="24"/>
    </row>
    <row r="10" spans="1:6" ht="13.5">
      <c r="A10" s="31"/>
      <c r="B10" s="31"/>
      <c r="C10" s="31"/>
      <c r="D10" s="31"/>
      <c r="E10" s="31"/>
      <c r="F10" s="24"/>
    </row>
    <row r="11" spans="1:6" ht="13.5">
      <c r="A11" s="31"/>
      <c r="B11" s="31"/>
      <c r="C11" s="31"/>
      <c r="D11" s="31"/>
      <c r="E11" s="31"/>
      <c r="F11" s="24"/>
    </row>
  </sheetData>
  <sheetProtection/>
  <mergeCells count="1">
    <mergeCell ref="A3:E3"/>
  </mergeCells>
  <printOptions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8.88671875" defaultRowHeight="13.5"/>
  <cols>
    <col min="1" max="1" width="9.5546875" style="0" customWidth="1"/>
    <col min="2" max="2" width="11.88671875" style="0" customWidth="1"/>
    <col min="3" max="3" width="12.6640625" style="0" customWidth="1"/>
    <col min="4" max="4" width="10.77734375" style="0" customWidth="1"/>
    <col min="5" max="5" width="12.99609375" style="0" customWidth="1"/>
    <col min="6" max="6" width="9.77734375" style="0" customWidth="1"/>
    <col min="7" max="7" width="12.99609375" style="0" customWidth="1"/>
  </cols>
  <sheetData>
    <row r="1" spans="1:7" ht="21" customHeight="1">
      <c r="A1" s="292" t="s">
        <v>307</v>
      </c>
      <c r="B1" s="292"/>
      <c r="C1" s="292"/>
      <c r="D1" s="292"/>
      <c r="E1" s="292"/>
      <c r="F1" s="292"/>
      <c r="G1" s="292"/>
    </row>
    <row r="2" spans="1:7" ht="17.25" customHeight="1" thickBot="1">
      <c r="A2" s="293" t="s">
        <v>34</v>
      </c>
      <c r="B2" s="293"/>
      <c r="C2" s="293"/>
      <c r="D2" s="293"/>
      <c r="E2" s="293"/>
      <c r="F2" s="293"/>
      <c r="G2" s="293"/>
    </row>
    <row r="3" spans="1:7" ht="30" customHeight="1">
      <c r="A3" s="294" t="s">
        <v>35</v>
      </c>
      <c r="B3" s="296" t="s">
        <v>47</v>
      </c>
      <c r="C3" s="298" t="s">
        <v>36</v>
      </c>
      <c r="D3" s="298"/>
      <c r="E3" s="298" t="s">
        <v>37</v>
      </c>
      <c r="F3" s="298"/>
      <c r="G3" s="299" t="s">
        <v>38</v>
      </c>
    </row>
    <row r="4" spans="1:7" ht="30" customHeight="1" thickBot="1">
      <c r="A4" s="295"/>
      <c r="B4" s="297"/>
      <c r="C4" s="78" t="s">
        <v>24</v>
      </c>
      <c r="D4" s="78" t="s">
        <v>39</v>
      </c>
      <c r="E4" s="79" t="s">
        <v>139</v>
      </c>
      <c r="F4" s="78" t="s">
        <v>48</v>
      </c>
      <c r="G4" s="300"/>
    </row>
    <row r="5" spans="1:7" ht="30" customHeight="1" thickTop="1">
      <c r="A5" s="80" t="s">
        <v>40</v>
      </c>
      <c r="B5" s="81" t="s">
        <v>41</v>
      </c>
      <c r="C5" s="82">
        <v>1973184</v>
      </c>
      <c r="D5" s="82"/>
      <c r="E5" s="82"/>
      <c r="F5" s="82"/>
      <c r="G5" s="83">
        <f>C5+D5-E5-F5</f>
        <v>1973184</v>
      </c>
    </row>
    <row r="6" spans="1:7" ht="30" customHeight="1">
      <c r="A6" s="183" t="s">
        <v>308</v>
      </c>
      <c r="B6" s="84" t="s">
        <v>309</v>
      </c>
      <c r="C6" s="38"/>
      <c r="D6" s="38">
        <v>210</v>
      </c>
      <c r="E6" s="38"/>
      <c r="F6" s="38"/>
      <c r="G6" s="85">
        <f>G5+C6+D6-E6-F6</f>
        <v>1973394</v>
      </c>
    </row>
    <row r="7" spans="1:7" ht="30" customHeight="1">
      <c r="A7" s="235" t="s">
        <v>310</v>
      </c>
      <c r="B7" s="236" t="s">
        <v>251</v>
      </c>
      <c r="C7" s="237"/>
      <c r="D7" s="237">
        <v>1021</v>
      </c>
      <c r="E7" s="237"/>
      <c r="F7" s="237"/>
      <c r="G7" s="238">
        <f>G6+C7+D7-E7-F7</f>
        <v>1974415</v>
      </c>
    </row>
    <row r="8" spans="1:7" ht="30" customHeight="1" thickBot="1">
      <c r="A8" s="290" t="s">
        <v>115</v>
      </c>
      <c r="B8" s="291"/>
      <c r="C8" s="233">
        <f>SUM(C5:C7)</f>
        <v>1973184</v>
      </c>
      <c r="D8" s="233">
        <f>SUM(D5:D7)</f>
        <v>1231</v>
      </c>
      <c r="E8" s="233">
        <f>SUM(E5:E7)</f>
        <v>0</v>
      </c>
      <c r="F8" s="233">
        <f>SUM(F5:F7)</f>
        <v>0</v>
      </c>
      <c r="G8" s="234">
        <f>C8+D8-E8-F8</f>
        <v>1974415</v>
      </c>
    </row>
    <row r="9" ht="30" customHeight="1"/>
    <row r="10" ht="30" customHeight="1">
      <c r="F10" s="23"/>
    </row>
    <row r="11" ht="30" customHeight="1"/>
    <row r="12" ht="30" customHeight="1"/>
    <row r="13" ht="30" customHeight="1"/>
    <row r="14" ht="30" customHeight="1"/>
  </sheetData>
  <sheetProtection/>
  <mergeCells count="8">
    <mergeCell ref="A8:B8"/>
    <mergeCell ref="A1:G1"/>
    <mergeCell ref="A2:G2"/>
    <mergeCell ref="A3:A4"/>
    <mergeCell ref="B3:B4"/>
    <mergeCell ref="C3:D3"/>
    <mergeCell ref="E3:F3"/>
    <mergeCell ref="G3:G4"/>
  </mergeCells>
  <printOptions/>
  <pageMargins left="0.46" right="0.5" top="0.53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풍납복지관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김영철</dc:creator>
  <cp:keywords/>
  <dc:description/>
  <cp:lastModifiedBy>user</cp:lastModifiedBy>
  <cp:lastPrinted>2013-01-18T09:32:58Z</cp:lastPrinted>
  <dcterms:created xsi:type="dcterms:W3CDTF">2005-01-06T02:48:53Z</dcterms:created>
  <dcterms:modified xsi:type="dcterms:W3CDTF">2013-03-08T04:52:57Z</dcterms:modified>
  <cp:category/>
  <cp:version/>
  <cp:contentType/>
  <cp:contentStatus/>
</cp:coreProperties>
</file>